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<sst xmlns="http://schemas.openxmlformats.org/spreadsheetml/2006/main" count="105" uniqueCount="103">
  <si>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</si>
  <si>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</si>
  <si>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</si>
  <si>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</si>
  <si>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</si>
  <si>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</si>
  <si>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</si>
  <si>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</si>
  <si>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</si>
  <si>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</si>
  <si>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</si>
  <si>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</si>
  <si>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</si>
  <si>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</si>
  <si>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</si>
  <si>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</si>
  <si>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</si>
  <si>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</si>
  <si>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</si>
  <si>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</si>
  <si>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</si>
  <si>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</si>
  <si>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</si>
  <si>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</si>
  <si>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</si>
  <si>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</si>
  <si>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</si>
  <si>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</si>
  <si>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</si>
  <si>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</si>
  <si>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</si>
  <si>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</si>
  <si>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</si>
  <si>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</si>
  <si>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</si>
  <si>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</si>
  <si>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</si>
  <si>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</si>
  <si>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</si>
  <si>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</si>
  <si>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</si>
  <si>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</si>
  <si>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</si>
  <si>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</si>
  <si>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</si>
  <si>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</si>
  <si>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</si>
  <si>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</si>
  <si>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</si>
  <si>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</si>
  <si>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</si>
  <si>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</si>
  <si>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</si>
  <si>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</si>
  <si>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</si>
  <si>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</si>
  <si>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</si>
  <si>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</si>
  <si>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</si>
  <si>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</si>
  <si>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</si>
  <si>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</si>
  <si>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</si>
  <si>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</si>
  <si>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</si>
  <si>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</si>
  <si>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</si>
  <si>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</si>
  <si>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</si>
  <si>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</si>
  <si>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</si>
  <si>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</si>
  <si>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</si>
  <si>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</si>
  <si>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</si>
  <si>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</si>
  <si>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</si>
  <si>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</si>
  <si>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</si>
  <si>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</si>
  <si>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</si>
  <si>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</si>
  <si>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</si>
  <si>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</si>
  <si>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</si>
  <si>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</si>
  <si>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</si>
  <si>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</si>
  <si>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</si>
  <si>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</si>
  <si>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</si>
  <si>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</si>
  <si>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</si>
  <si>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</si>
  <si>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</si>
  <si>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</si>
  <si>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</si>
  <si>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</si>
  <si>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</si>
  <si>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</si>
  <si>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</si>
  <si>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</si>
  <si>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06/04/17 - VENCIMENTO 18/04/17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</si>
</sst>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515622</v>
      </c>
      <c r="C7" s="10">
        <f>C8+C20+C24</f>
        <v>377836</v>
      </c>
      <c r="D7" s="10">
        <f>D8+D20+D24</f>
        <v>398656</v>
      </c>
      <c r="E7" s="10">
        <f>E8+E20+E24</f>
        <v>55729</v>
      </c>
      <c r="F7" s="10">
        <f aca="true" t="shared" si="0" ref="F7:M7">F8+F20+F24</f>
        <v>320748</v>
      </c>
      <c r="G7" s="10">
        <f t="shared" si="0"/>
        <v>526453</v>
      </c>
      <c r="H7" s="10">
        <f t="shared" si="0"/>
        <v>471798</v>
      </c>
      <c r="I7" s="10">
        <f t="shared" si="0"/>
        <v>422395</v>
      </c>
      <c r="J7" s="10">
        <f t="shared" si="0"/>
        <v>298355</v>
      </c>
      <c r="K7" s="10">
        <f t="shared" si="0"/>
        <v>367988</v>
      </c>
      <c r="L7" s="10">
        <f t="shared" si="0"/>
        <v>148795</v>
      </c>
      <c r="M7" s="10">
        <f t="shared" si="0"/>
        <v>90789</v>
      </c>
      <c r="N7" s="10">
        <f>+N8+N20+N24</f>
        <v>3995164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227808</v>
      </c>
      <c r="C8" s="12">
        <f>+C9+C12+C16</f>
        <v>179048</v>
      </c>
      <c r="D8" s="12">
        <f>+D9+D12+D16</f>
        <v>202973</v>
      </c>
      <c r="E8" s="12">
        <f>+E9+E12+E16</f>
        <v>26061</v>
      </c>
      <c r="F8" s="12">
        <f aca="true" t="shared" si="1" ref="F8:M8">+F9+F12+F16</f>
        <v>149794</v>
      </c>
      <c r="G8" s="12">
        <f t="shared" si="1"/>
        <v>254021</v>
      </c>
      <c r="H8" s="12">
        <f t="shared" si="1"/>
        <v>224613</v>
      </c>
      <c r="I8" s="12">
        <f t="shared" si="1"/>
        <v>206549</v>
      </c>
      <c r="J8" s="12">
        <f t="shared" si="1"/>
        <v>145943</v>
      </c>
      <c r="K8" s="12">
        <f t="shared" si="1"/>
        <v>171858</v>
      </c>
      <c r="L8" s="12">
        <f t="shared" si="1"/>
        <v>78281</v>
      </c>
      <c r="M8" s="12">
        <f t="shared" si="1"/>
        <v>49236</v>
      </c>
      <c r="N8" s="12">
        <f>SUM(B8:M8)</f>
        <v>1916185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19435</v>
      </c>
      <c r="C9" s="14">
        <v>19949</v>
      </c>
      <c r="D9" s="14">
        <v>14500</v>
      </c>
      <c r="E9" s="14">
        <v>1609</v>
      </c>
      <c r="F9" s="14">
        <v>11317</v>
      </c>
      <c r="G9" s="14">
        <v>21724</v>
      </c>
      <c r="H9" s="14">
        <v>26326</v>
      </c>
      <c r="I9" s="14">
        <v>12419</v>
      </c>
      <c r="J9" s="14">
        <v>15557</v>
      </c>
      <c r="K9" s="14">
        <v>12728</v>
      </c>
      <c r="L9" s="14">
        <v>8716</v>
      </c>
      <c r="M9" s="14">
        <v>5792</v>
      </c>
      <c r="N9" s="12">
        <f aca="true" t="shared" si="2" ref="N9:N19">SUM(B9:M9)</f>
        <v>170072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19435</v>
      </c>
      <c r="C10" s="14">
        <f>+C9-C11</f>
        <v>19949</v>
      </c>
      <c r="D10" s="14">
        <f>+D9-D11</f>
        <v>14500</v>
      </c>
      <c r="E10" s="14">
        <f>+E9-E11</f>
        <v>1609</v>
      </c>
      <c r="F10" s="14">
        <f aca="true" t="shared" si="3" ref="F10:M10">+F9-F11</f>
        <v>11317</v>
      </c>
      <c r="G10" s="14">
        <f t="shared" si="3"/>
        <v>21724</v>
      </c>
      <c r="H10" s="14">
        <f t="shared" si="3"/>
        <v>26326</v>
      </c>
      <c r="I10" s="14">
        <f t="shared" si="3"/>
        <v>12419</v>
      </c>
      <c r="J10" s="14">
        <f t="shared" si="3"/>
        <v>15557</v>
      </c>
      <c r="K10" s="14">
        <f t="shared" si="3"/>
        <v>12728</v>
      </c>
      <c r="L10" s="14">
        <f t="shared" si="3"/>
        <v>8716</v>
      </c>
      <c r="M10" s="14">
        <f t="shared" si="3"/>
        <v>5792</v>
      </c>
      <c r="N10" s="12">
        <f t="shared" si="2"/>
        <v>170072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174011</v>
      </c>
      <c r="C12" s="14">
        <f>C13+C14+C15</f>
        <v>136343</v>
      </c>
      <c r="D12" s="14">
        <f>D13+D14+D15</f>
        <v>161790</v>
      </c>
      <c r="E12" s="14">
        <f>E13+E14+E15</f>
        <v>21172</v>
      </c>
      <c r="F12" s="14">
        <f aca="true" t="shared" si="4" ref="F12:M12">F13+F14+F15</f>
        <v>117585</v>
      </c>
      <c r="G12" s="14">
        <f t="shared" si="4"/>
        <v>197096</v>
      </c>
      <c r="H12" s="14">
        <f t="shared" si="4"/>
        <v>168122</v>
      </c>
      <c r="I12" s="14">
        <f t="shared" si="4"/>
        <v>163441</v>
      </c>
      <c r="J12" s="14">
        <f t="shared" si="4"/>
        <v>109606</v>
      </c>
      <c r="K12" s="14">
        <f t="shared" si="4"/>
        <v>129626</v>
      </c>
      <c r="L12" s="14">
        <f t="shared" si="4"/>
        <v>59442</v>
      </c>
      <c r="M12" s="14">
        <f t="shared" si="4"/>
        <v>37758</v>
      </c>
      <c r="N12" s="12">
        <f t="shared" si="2"/>
        <v>1475992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84788</v>
      </c>
      <c r="C13" s="14">
        <v>67384</v>
      </c>
      <c r="D13" s="14">
        <v>78004</v>
      </c>
      <c r="E13" s="14">
        <v>10464</v>
      </c>
      <c r="F13" s="14">
        <v>56492</v>
      </c>
      <c r="G13" s="14">
        <v>96115</v>
      </c>
      <c r="H13" s="14">
        <v>86482</v>
      </c>
      <c r="I13" s="14">
        <v>81599</v>
      </c>
      <c r="J13" s="14">
        <v>53511</v>
      </c>
      <c r="K13" s="14">
        <v>62377</v>
      </c>
      <c r="L13" s="14">
        <v>28045</v>
      </c>
      <c r="M13" s="14">
        <v>17727</v>
      </c>
      <c r="N13" s="12">
        <f t="shared" si="2"/>
        <v>722988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84749</v>
      </c>
      <c r="C14" s="14">
        <v>63189</v>
      </c>
      <c r="D14" s="14">
        <v>80762</v>
      </c>
      <c r="E14" s="14">
        <v>9989</v>
      </c>
      <c r="F14" s="14">
        <v>57381</v>
      </c>
      <c r="G14" s="14">
        <v>92880</v>
      </c>
      <c r="H14" s="14">
        <v>76036</v>
      </c>
      <c r="I14" s="14">
        <v>78935</v>
      </c>
      <c r="J14" s="14">
        <v>52811</v>
      </c>
      <c r="K14" s="14">
        <v>64171</v>
      </c>
      <c r="L14" s="14">
        <v>29663</v>
      </c>
      <c r="M14" s="14">
        <v>19178</v>
      </c>
      <c r="N14" s="12">
        <f t="shared" si="2"/>
        <v>709744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4474</v>
      </c>
      <c r="C15" s="14">
        <v>5770</v>
      </c>
      <c r="D15" s="14">
        <v>3024</v>
      </c>
      <c r="E15" s="14">
        <v>719</v>
      </c>
      <c r="F15" s="14">
        <v>3712</v>
      </c>
      <c r="G15" s="14">
        <v>8101</v>
      </c>
      <c r="H15" s="14">
        <v>5604</v>
      </c>
      <c r="I15" s="14">
        <v>2907</v>
      </c>
      <c r="J15" s="14">
        <v>3284</v>
      </c>
      <c r="K15" s="14">
        <v>3078</v>
      </c>
      <c r="L15" s="14">
        <v>1734</v>
      </c>
      <c r="M15" s="14">
        <v>853</v>
      </c>
      <c r="N15" s="12">
        <f t="shared" si="2"/>
        <v>43260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34362</v>
      </c>
      <c r="C16" s="14">
        <f>C17+C18+C19</f>
        <v>22756</v>
      </c>
      <c r="D16" s="14">
        <f>D17+D18+D19</f>
        <v>26683</v>
      </c>
      <c r="E16" s="14">
        <f>E17+E18+E19</f>
        <v>3280</v>
      </c>
      <c r="F16" s="14">
        <f aca="true" t="shared" si="5" ref="F16:M16">F17+F18+F19</f>
        <v>20892</v>
      </c>
      <c r="G16" s="14">
        <f t="shared" si="5"/>
        <v>35201</v>
      </c>
      <c r="H16" s="14">
        <f t="shared" si="5"/>
        <v>30165</v>
      </c>
      <c r="I16" s="14">
        <f t="shared" si="5"/>
        <v>30689</v>
      </c>
      <c r="J16" s="14">
        <f t="shared" si="5"/>
        <v>20780</v>
      </c>
      <c r="K16" s="14">
        <f t="shared" si="5"/>
        <v>29504</v>
      </c>
      <c r="L16" s="14">
        <f t="shared" si="5"/>
        <v>10123</v>
      </c>
      <c r="M16" s="14">
        <f t="shared" si="5"/>
        <v>5686</v>
      </c>
      <c r="N16" s="12">
        <f t="shared" si="2"/>
        <v>270121</v>
      </c>
    </row>
    <row r="17" spans="1:25" ht="18.75" customHeight="1">
      <c r="A17" s="15" t="s">
        <v>16</v>
      </c>
      <c r="B17" s="14">
        <v>18954</v>
      </c>
      <c r="C17" s="14">
        <v>13670</v>
      </c>
      <c r="D17" s="14">
        <v>13265</v>
      </c>
      <c r="E17" s="14">
        <v>1870</v>
      </c>
      <c r="F17" s="14">
        <v>11208</v>
      </c>
      <c r="G17" s="14">
        <v>20137</v>
      </c>
      <c r="H17" s="14">
        <v>17048</v>
      </c>
      <c r="I17" s="14">
        <v>18079</v>
      </c>
      <c r="J17" s="14">
        <v>11779</v>
      </c>
      <c r="K17" s="14">
        <v>16660</v>
      </c>
      <c r="L17" s="14">
        <v>5813</v>
      </c>
      <c r="M17" s="14">
        <v>3111</v>
      </c>
      <c r="N17" s="12">
        <f t="shared" si="2"/>
        <v>151594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14930</v>
      </c>
      <c r="C18" s="14">
        <v>8546</v>
      </c>
      <c r="D18" s="14">
        <v>13173</v>
      </c>
      <c r="E18" s="14">
        <v>1371</v>
      </c>
      <c r="F18" s="14">
        <v>9327</v>
      </c>
      <c r="G18" s="14">
        <v>14386</v>
      </c>
      <c r="H18" s="14">
        <v>12617</v>
      </c>
      <c r="I18" s="14">
        <v>12281</v>
      </c>
      <c r="J18" s="14">
        <v>8767</v>
      </c>
      <c r="K18" s="14">
        <v>12561</v>
      </c>
      <c r="L18" s="14">
        <v>4139</v>
      </c>
      <c r="M18" s="14">
        <v>2508</v>
      </c>
      <c r="N18" s="12">
        <f t="shared" si="2"/>
        <v>114606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478</v>
      </c>
      <c r="C19" s="14">
        <v>540</v>
      </c>
      <c r="D19" s="14">
        <v>245</v>
      </c>
      <c r="E19" s="14">
        <v>39</v>
      </c>
      <c r="F19" s="14">
        <v>357</v>
      </c>
      <c r="G19" s="14">
        <v>678</v>
      </c>
      <c r="H19" s="14">
        <v>500</v>
      </c>
      <c r="I19" s="14">
        <v>329</v>
      </c>
      <c r="J19" s="14">
        <v>234</v>
      </c>
      <c r="K19" s="14">
        <v>283</v>
      </c>
      <c r="L19" s="14">
        <v>171</v>
      </c>
      <c r="M19" s="14">
        <v>67</v>
      </c>
      <c r="N19" s="12">
        <f t="shared" si="2"/>
        <v>3921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126447</v>
      </c>
      <c r="C20" s="18">
        <f>C21+C22+C23</f>
        <v>78897</v>
      </c>
      <c r="D20" s="18">
        <f>D21+D22+D23</f>
        <v>76059</v>
      </c>
      <c r="E20" s="18">
        <f>E21+E22+E23</f>
        <v>10392</v>
      </c>
      <c r="F20" s="18">
        <f aca="true" t="shared" si="6" ref="F20:M20">F21+F22+F23</f>
        <v>60948</v>
      </c>
      <c r="G20" s="18">
        <f t="shared" si="6"/>
        <v>101423</v>
      </c>
      <c r="H20" s="18">
        <f t="shared" si="6"/>
        <v>104647</v>
      </c>
      <c r="I20" s="18">
        <f t="shared" si="6"/>
        <v>97932</v>
      </c>
      <c r="J20" s="18">
        <f t="shared" si="6"/>
        <v>65224</v>
      </c>
      <c r="K20" s="18">
        <f t="shared" si="6"/>
        <v>98409</v>
      </c>
      <c r="L20" s="18">
        <f t="shared" si="6"/>
        <v>38538</v>
      </c>
      <c r="M20" s="18">
        <f t="shared" si="6"/>
        <v>22611</v>
      </c>
      <c r="N20" s="12">
        <f aca="true" t="shared" si="7" ref="N20:N26">SUM(B20:M20)</f>
        <v>881527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66620</v>
      </c>
      <c r="C21" s="14">
        <v>44605</v>
      </c>
      <c r="D21" s="14">
        <v>42142</v>
      </c>
      <c r="E21" s="14">
        <v>6059</v>
      </c>
      <c r="F21" s="14">
        <v>33552</v>
      </c>
      <c r="G21" s="14">
        <v>56541</v>
      </c>
      <c r="H21" s="14">
        <v>60650</v>
      </c>
      <c r="I21" s="14">
        <v>54555</v>
      </c>
      <c r="J21" s="14">
        <v>35573</v>
      </c>
      <c r="K21" s="14">
        <v>52519</v>
      </c>
      <c r="L21" s="14">
        <v>20559</v>
      </c>
      <c r="M21" s="14">
        <v>11767</v>
      </c>
      <c r="N21" s="12">
        <f t="shared" si="7"/>
        <v>485142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57500</v>
      </c>
      <c r="C22" s="14">
        <v>32221</v>
      </c>
      <c r="D22" s="14">
        <v>32820</v>
      </c>
      <c r="E22" s="14">
        <v>4101</v>
      </c>
      <c r="F22" s="14">
        <v>26056</v>
      </c>
      <c r="G22" s="14">
        <v>42297</v>
      </c>
      <c r="H22" s="14">
        <v>42053</v>
      </c>
      <c r="I22" s="14">
        <v>41867</v>
      </c>
      <c r="J22" s="14">
        <v>28376</v>
      </c>
      <c r="K22" s="14">
        <v>44230</v>
      </c>
      <c r="L22" s="14">
        <v>17176</v>
      </c>
      <c r="M22" s="14">
        <v>10467</v>
      </c>
      <c r="N22" s="12">
        <f t="shared" si="7"/>
        <v>379164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2327</v>
      </c>
      <c r="C23" s="14">
        <v>2071</v>
      </c>
      <c r="D23" s="14">
        <v>1097</v>
      </c>
      <c r="E23" s="14">
        <v>232</v>
      </c>
      <c r="F23" s="14">
        <v>1340</v>
      </c>
      <c r="G23" s="14">
        <v>2585</v>
      </c>
      <c r="H23" s="14">
        <v>1944</v>
      </c>
      <c r="I23" s="14">
        <v>1510</v>
      </c>
      <c r="J23" s="14">
        <v>1275</v>
      </c>
      <c r="K23" s="14">
        <v>1660</v>
      </c>
      <c r="L23" s="14">
        <v>803</v>
      </c>
      <c r="M23" s="14">
        <v>377</v>
      </c>
      <c r="N23" s="12">
        <f t="shared" si="7"/>
        <v>17221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161367</v>
      </c>
      <c r="C24" s="14">
        <f>C25+C26</f>
        <v>119891</v>
      </c>
      <c r="D24" s="14">
        <f>D25+D26</f>
        <v>119624</v>
      </c>
      <c r="E24" s="14">
        <f>E25+E26</f>
        <v>19276</v>
      </c>
      <c r="F24" s="14">
        <f aca="true" t="shared" si="8" ref="F24:M24">F25+F26</f>
        <v>110006</v>
      </c>
      <c r="G24" s="14">
        <f t="shared" si="8"/>
        <v>171009</v>
      </c>
      <c r="H24" s="14">
        <f t="shared" si="8"/>
        <v>142538</v>
      </c>
      <c r="I24" s="14">
        <f t="shared" si="8"/>
        <v>117914</v>
      </c>
      <c r="J24" s="14">
        <f t="shared" si="8"/>
        <v>87188</v>
      </c>
      <c r="K24" s="14">
        <f t="shared" si="8"/>
        <v>97721</v>
      </c>
      <c r="L24" s="14">
        <f t="shared" si="8"/>
        <v>31976</v>
      </c>
      <c r="M24" s="14">
        <f t="shared" si="8"/>
        <v>18942</v>
      </c>
      <c r="N24" s="12">
        <f t="shared" si="7"/>
        <v>1197452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69244</v>
      </c>
      <c r="C25" s="14">
        <v>57565</v>
      </c>
      <c r="D25" s="14">
        <v>57933</v>
      </c>
      <c r="E25" s="14">
        <v>10421</v>
      </c>
      <c r="F25" s="14">
        <v>52693</v>
      </c>
      <c r="G25" s="14">
        <v>86087</v>
      </c>
      <c r="H25" s="14">
        <v>74875</v>
      </c>
      <c r="I25" s="14">
        <v>52738</v>
      </c>
      <c r="J25" s="14">
        <v>44934</v>
      </c>
      <c r="K25" s="14">
        <v>44170</v>
      </c>
      <c r="L25" s="14">
        <v>14888</v>
      </c>
      <c r="M25" s="14">
        <v>7528</v>
      </c>
      <c r="N25" s="12">
        <f t="shared" si="7"/>
        <v>573076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92123</v>
      </c>
      <c r="C26" s="14">
        <v>62326</v>
      </c>
      <c r="D26" s="14">
        <v>61691</v>
      </c>
      <c r="E26" s="14">
        <v>8855</v>
      </c>
      <c r="F26" s="14">
        <v>57313</v>
      </c>
      <c r="G26" s="14">
        <v>84922</v>
      </c>
      <c r="H26" s="14">
        <v>67663</v>
      </c>
      <c r="I26" s="14">
        <v>65176</v>
      </c>
      <c r="J26" s="14">
        <v>42254</v>
      </c>
      <c r="K26" s="14">
        <v>53551</v>
      </c>
      <c r="L26" s="14">
        <v>17088</v>
      </c>
      <c r="M26" s="14">
        <v>11414</v>
      </c>
      <c r="N26" s="12">
        <f t="shared" si="7"/>
        <v>624376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1046363.2012961198</v>
      </c>
      <c r="C36" s="61">
        <f aca="true" t="shared" si="11" ref="C36:M36">C37+C38+C39+C40</f>
        <v>740884.5059979999</v>
      </c>
      <c r="D36" s="61">
        <f t="shared" si="11"/>
        <v>733559.4379328</v>
      </c>
      <c r="E36" s="61">
        <f t="shared" si="11"/>
        <v>140738.86561359998</v>
      </c>
      <c r="F36" s="61">
        <f t="shared" si="11"/>
        <v>679787.1122534001</v>
      </c>
      <c r="G36" s="61">
        <f t="shared" si="11"/>
        <v>884681.5162000001</v>
      </c>
      <c r="H36" s="61">
        <f t="shared" si="11"/>
        <v>928046.2582</v>
      </c>
      <c r="I36" s="61">
        <f t="shared" si="11"/>
        <v>810973.374761</v>
      </c>
      <c r="J36" s="61">
        <f t="shared" si="11"/>
        <v>645233.0360765001</v>
      </c>
      <c r="K36" s="61">
        <f t="shared" si="11"/>
        <v>760896.62388288</v>
      </c>
      <c r="L36" s="61">
        <f t="shared" si="11"/>
        <v>365302.80412685</v>
      </c>
      <c r="M36" s="61">
        <f t="shared" si="11"/>
        <v>218338.32648384</v>
      </c>
      <c r="N36" s="61">
        <f>N37+N38+N39+N40</f>
        <v>7954805.06282499</v>
      </c>
    </row>
    <row r="37" spans="1:14" ht="18.75" customHeight="1">
      <c r="A37" s="58" t="s">
        <v>55</v>
      </c>
      <c r="B37" s="55">
        <f aca="true" t="shared" si="12" ref="B37:M37">B29*B7</f>
        <v>1046300.1623999999</v>
      </c>
      <c r="C37" s="55">
        <f t="shared" si="12"/>
        <v>740709.6943999999</v>
      </c>
      <c r="D37" s="55">
        <f t="shared" si="12"/>
        <v>723480.9088</v>
      </c>
      <c r="E37" s="55">
        <f t="shared" si="12"/>
        <v>140442.6529</v>
      </c>
      <c r="F37" s="55">
        <f t="shared" si="12"/>
        <v>679665.0120000001</v>
      </c>
      <c r="G37" s="55">
        <f t="shared" si="12"/>
        <v>884704.2665</v>
      </c>
      <c r="H37" s="55">
        <f t="shared" si="12"/>
        <v>927790.767</v>
      </c>
      <c r="I37" s="55">
        <f t="shared" si="12"/>
        <v>810829.442</v>
      </c>
      <c r="J37" s="55">
        <f t="shared" si="12"/>
        <v>645013.6745000001</v>
      </c>
      <c r="K37" s="55">
        <f t="shared" si="12"/>
        <v>760594.3972</v>
      </c>
      <c r="L37" s="55">
        <f t="shared" si="12"/>
        <v>365128.0505</v>
      </c>
      <c r="M37" s="55">
        <f t="shared" si="12"/>
        <v>218283.9927</v>
      </c>
      <c r="N37" s="57">
        <f>SUM(B37:M37)</f>
        <v>7942943.020899999</v>
      </c>
    </row>
    <row r="38" spans="1:14" ht="18.75" customHeight="1">
      <c r="A38" s="58" t="s">
        <v>56</v>
      </c>
      <c r="B38" s="55">
        <f aca="true" t="shared" si="13" ref="B38:M38">B30*B7</f>
        <v>-3194.0411038800003</v>
      </c>
      <c r="C38" s="55">
        <f t="shared" si="13"/>
        <v>-2217.7084019999998</v>
      </c>
      <c r="D38" s="55">
        <f t="shared" si="13"/>
        <v>-2212.5208672</v>
      </c>
      <c r="E38" s="55">
        <f t="shared" si="13"/>
        <v>-350.0672864</v>
      </c>
      <c r="F38" s="55">
        <f t="shared" si="13"/>
        <v>-2039.2997466000002</v>
      </c>
      <c r="G38" s="55">
        <f t="shared" si="13"/>
        <v>-2684.9103</v>
      </c>
      <c r="H38" s="55">
        <f t="shared" si="13"/>
        <v>-2642.0688</v>
      </c>
      <c r="I38" s="55">
        <f t="shared" si="13"/>
        <v>-2402.667239</v>
      </c>
      <c r="J38" s="55">
        <f t="shared" si="13"/>
        <v>-1899.2384235</v>
      </c>
      <c r="K38" s="55">
        <f t="shared" si="13"/>
        <v>-2300.01331712</v>
      </c>
      <c r="L38" s="55">
        <f t="shared" si="13"/>
        <v>-1096.40637315</v>
      </c>
      <c r="M38" s="55">
        <f t="shared" si="13"/>
        <v>-664.70621616</v>
      </c>
      <c r="N38" s="25">
        <f>SUM(B38:M38)</f>
        <v>-23703.648075009994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-73853</v>
      </c>
      <c r="C42" s="25">
        <f aca="true" t="shared" si="15" ref="C42:M42">+C43+C46+C54+C55</f>
        <v>-75806.2</v>
      </c>
      <c r="D42" s="25">
        <f t="shared" si="15"/>
        <v>-55600</v>
      </c>
      <c r="E42" s="25">
        <f t="shared" si="15"/>
        <v>-6614.2</v>
      </c>
      <c r="F42" s="25">
        <f t="shared" si="15"/>
        <v>-43004.6</v>
      </c>
      <c r="G42" s="25">
        <f t="shared" si="15"/>
        <v>-82551.2</v>
      </c>
      <c r="H42" s="25">
        <f t="shared" si="15"/>
        <v>-100538.8</v>
      </c>
      <c r="I42" s="25">
        <f t="shared" si="15"/>
        <v>-47192.2</v>
      </c>
      <c r="J42" s="25">
        <f t="shared" si="15"/>
        <v>-59116.6</v>
      </c>
      <c r="K42" s="25">
        <f t="shared" si="15"/>
        <v>-48366.4</v>
      </c>
      <c r="L42" s="25">
        <f t="shared" si="15"/>
        <v>-33120.8</v>
      </c>
      <c r="M42" s="25">
        <f t="shared" si="15"/>
        <v>-22009.6</v>
      </c>
      <c r="N42" s="25">
        <f>+N43+N46+N54+N55</f>
        <v>-647773.6000000001</v>
      </c>
    </row>
    <row r="43" spans="1:14" ht="18.75" customHeight="1">
      <c r="A43" s="17" t="s">
        <v>60</v>
      </c>
      <c r="B43" s="26">
        <f>B44+B45</f>
        <v>-73853</v>
      </c>
      <c r="C43" s="26">
        <f>C44+C45</f>
        <v>-75806.2</v>
      </c>
      <c r="D43" s="26">
        <f>D44+D45</f>
        <v>-55100</v>
      </c>
      <c r="E43" s="26">
        <f>E44+E45</f>
        <v>-6114.2</v>
      </c>
      <c r="F43" s="26">
        <f aca="true" t="shared" si="16" ref="F43:M43">F44+F45</f>
        <v>-43004.6</v>
      </c>
      <c r="G43" s="26">
        <f t="shared" si="16"/>
        <v>-82551.2</v>
      </c>
      <c r="H43" s="26">
        <f t="shared" si="16"/>
        <v>-100038.8</v>
      </c>
      <c r="I43" s="26">
        <f t="shared" si="16"/>
        <v>-47192.2</v>
      </c>
      <c r="J43" s="26">
        <f t="shared" si="16"/>
        <v>-59116.6</v>
      </c>
      <c r="K43" s="26">
        <f t="shared" si="16"/>
        <v>-48366.4</v>
      </c>
      <c r="L43" s="26">
        <f t="shared" si="16"/>
        <v>-33120.8</v>
      </c>
      <c r="M43" s="26">
        <f t="shared" si="16"/>
        <v>-22009.6</v>
      </c>
      <c r="N43" s="25">
        <f aca="true" t="shared" si="17" ref="N43:N55">SUM(B43:M43)</f>
        <v>-646273.6000000001</v>
      </c>
    </row>
    <row r="44" spans="1:25" ht="18.75" customHeight="1">
      <c r="A44" s="13" t="s">
        <v>61</v>
      </c>
      <c r="B44" s="20">
        <f>ROUND(-B9*$D$3,2)</f>
        <v>-73853</v>
      </c>
      <c r="C44" s="20">
        <f>ROUND(-C9*$D$3,2)</f>
        <v>-75806.2</v>
      </c>
      <c r="D44" s="20">
        <f>ROUND(-D9*$D$3,2)</f>
        <v>-55100</v>
      </c>
      <c r="E44" s="20">
        <f>ROUND(-E9*$D$3,2)</f>
        <v>-6114.2</v>
      </c>
      <c r="F44" s="20">
        <f aca="true" t="shared" si="18" ref="F44:M44">ROUND(-F9*$D$3,2)</f>
        <v>-43004.6</v>
      </c>
      <c r="G44" s="20">
        <f t="shared" si="18"/>
        <v>-82551.2</v>
      </c>
      <c r="H44" s="20">
        <f t="shared" si="18"/>
        <v>-100038.8</v>
      </c>
      <c r="I44" s="20">
        <f t="shared" si="18"/>
        <v>-47192.2</v>
      </c>
      <c r="J44" s="20">
        <f t="shared" si="18"/>
        <v>-59116.6</v>
      </c>
      <c r="K44" s="20">
        <f t="shared" si="18"/>
        <v>-48366.4</v>
      </c>
      <c r="L44" s="20">
        <f t="shared" si="18"/>
        <v>-33120.8</v>
      </c>
      <c r="M44" s="20">
        <f t="shared" si="18"/>
        <v>-22009.6</v>
      </c>
      <c r="N44" s="47">
        <f t="shared" si="17"/>
        <v>-646273.6000000001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972510.2012961198</v>
      </c>
      <c r="C57" s="29">
        <f t="shared" si="21"/>
        <v>665078.305998</v>
      </c>
      <c r="D57" s="29">
        <f t="shared" si="21"/>
        <v>677959.4379328</v>
      </c>
      <c r="E57" s="29">
        <f t="shared" si="21"/>
        <v>134124.66561359997</v>
      </c>
      <c r="F57" s="29">
        <f t="shared" si="21"/>
        <v>636782.5122534002</v>
      </c>
      <c r="G57" s="29">
        <f t="shared" si="21"/>
        <v>802130.3162000001</v>
      </c>
      <c r="H57" s="29">
        <f t="shared" si="21"/>
        <v>827507.4582</v>
      </c>
      <c r="I57" s="29">
        <f t="shared" si="21"/>
        <v>763781.1747610001</v>
      </c>
      <c r="J57" s="29">
        <f t="shared" si="21"/>
        <v>586116.4360765001</v>
      </c>
      <c r="K57" s="29">
        <f t="shared" si="21"/>
        <v>712530.22388288</v>
      </c>
      <c r="L57" s="29">
        <f t="shared" si="21"/>
        <v>332182.00412685</v>
      </c>
      <c r="M57" s="29">
        <f t="shared" si="21"/>
        <v>196328.72648384</v>
      </c>
      <c r="N57" s="29">
        <f>SUM(B57:M57)</f>
        <v>7307031.46282499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972510.2</v>
      </c>
      <c r="C60" s="36">
        <f aca="true" t="shared" si="22" ref="C60:M60">SUM(C61:C74)</f>
        <v>665078.3</v>
      </c>
      <c r="D60" s="36">
        <f t="shared" si="22"/>
        <v>677959.44</v>
      </c>
      <c r="E60" s="36">
        <f t="shared" si="22"/>
        <v>134124.66</v>
      </c>
      <c r="F60" s="36">
        <f t="shared" si="22"/>
        <v>636782.51</v>
      </c>
      <c r="G60" s="36">
        <f t="shared" si="22"/>
        <v>802130.32</v>
      </c>
      <c r="H60" s="36">
        <f t="shared" si="22"/>
        <v>827507.45</v>
      </c>
      <c r="I60" s="36">
        <f t="shared" si="22"/>
        <v>763781.17</v>
      </c>
      <c r="J60" s="36">
        <f t="shared" si="22"/>
        <v>586116.43</v>
      </c>
      <c r="K60" s="36">
        <f t="shared" si="22"/>
        <v>712530.23</v>
      </c>
      <c r="L60" s="36">
        <f t="shared" si="22"/>
        <v>332182</v>
      </c>
      <c r="M60" s="36">
        <f t="shared" si="22"/>
        <v>196328.72</v>
      </c>
      <c r="N60" s="29">
        <f>SUM(N61:N74)</f>
        <v>7307031.430000001</v>
      </c>
    </row>
    <row r="61" spans="1:15" ht="18.75" customHeight="1">
      <c r="A61" s="17" t="s">
        <v>75</v>
      </c>
      <c r="B61" s="36">
        <v>188816.49</v>
      </c>
      <c r="C61" s="36">
        <v>194463.91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383280.4</v>
      </c>
      <c r="O61"/>
    </row>
    <row r="62" spans="1:15" ht="18.75" customHeight="1">
      <c r="A62" s="17" t="s">
        <v>76</v>
      </c>
      <c r="B62" s="36">
        <v>783693.71</v>
      </c>
      <c r="C62" s="36">
        <v>470614.39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1254308.1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677959.44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677959.44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134124.66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134124.66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636782.51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636782.51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802130.32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802130.32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642543.51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642543.51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184963.94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184963.94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763781.17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763781.17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586116.43</v>
      </c>
      <c r="K70" s="35">
        <v>0</v>
      </c>
      <c r="L70" s="35">
        <v>0</v>
      </c>
      <c r="M70" s="35">
        <v>0</v>
      </c>
      <c r="N70" s="29">
        <f t="shared" si="23"/>
        <v>586116.43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712530.23</v>
      </c>
      <c r="L71" s="35">
        <v>0</v>
      </c>
      <c r="M71" s="62"/>
      <c r="N71" s="26">
        <f t="shared" si="23"/>
        <v>712530.23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332182</v>
      </c>
      <c r="M72" s="35">
        <v>0</v>
      </c>
      <c r="N72" s="29">
        <f t="shared" si="23"/>
        <v>332182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196328.72</v>
      </c>
      <c r="N73" s="26">
        <f t="shared" si="23"/>
        <v>196328.72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2.2719054410589465</v>
      </c>
      <c r="C78" s="45">
        <v>2.236394545755968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1.9788234831142113</v>
      </c>
      <c r="C79" s="45">
        <v>1.8663377244742718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1.814671766969016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2.525415234682122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2.119380673467645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1.6804567856959691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1.9771444256022022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1.9332327117957033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1.9199407539412163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2.1626352368034727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2.067721294941357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2.45507445899963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2.4048984621907943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2017-04-17T19:11:46Z</dcterms:modified>
  <cp:category/>
  <cp:version/>
  <cp:contentType/>
  <cp:contentStatus/>
</cp:coreProperties>
</file>