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<sst xmlns="http://schemas.openxmlformats.org/spreadsheetml/2006/main" count="105" uniqueCount="103">
  <si>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</si>
  <si>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</si>
  <si>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</si>
  <si>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</si>
  <si>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</si>
  <si>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</si>
  <si>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</si>
  <si>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</si>
  <si>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</si>
  <si>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</si>
  <si>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</si>
  <si>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</si>
  <si>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</si>
  <si>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</si>
  <si>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</si>
  <si>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</si>
  <si>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</si>
  <si>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</si>
  <si>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</si>
  <si>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</si>
  <si>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</si>
  <si>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</si>
  <si>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</si>
  <si>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</si>
  <si>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</si>
  <si>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</si>
  <si>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</si>
  <si>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</si>
  <si>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</si>
  <si>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</si>
  <si>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</si>
  <si>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</si>
  <si>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</si>
  <si>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</si>
  <si>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</si>
  <si>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</si>
  <si>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</si>
  <si>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</si>
  <si>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</si>
  <si>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</si>
  <si>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</si>
  <si>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</si>
  <si>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</si>
  <si>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</si>
  <si>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</si>
  <si>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</si>
  <si>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</si>
  <si>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</si>
  <si>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</si>
  <si>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</si>
  <si>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</si>
  <si>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</si>
  <si>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</si>
  <si>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</si>
  <si>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</si>
  <si>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</si>
  <si>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</si>
  <si>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</si>
  <si>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</si>
  <si>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</si>
  <si>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</si>
  <si>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</si>
  <si>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</si>
  <si>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</si>
  <si>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</si>
  <si>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</si>
  <si>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</si>
  <si>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</si>
  <si>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</si>
  <si>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</si>
  <si>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</si>
  <si>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</si>
  <si>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</si>
  <si>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</si>
  <si>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</si>
  <si>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</si>
  <si>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</si>
  <si>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</si>
  <si>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</si>
  <si>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</si>
  <si>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</si>
  <si>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</si>
  <si>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</si>
  <si>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</si>
  <si>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</si>
  <si>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</si>
  <si>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</si>
  <si>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</si>
  <si>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</si>
  <si>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</si>
  <si>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</si>
  <si>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</si>
  <si>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</si>
  <si>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</si>
  <si>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</si>
  <si>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</si>
  <si>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</si>
  <si>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</si>
  <si>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</si>
  <si>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</si>
  <si>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</si>
  <si>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</si>
  <si>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05/04/17 - VENCIMENTO 17/04/17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</si>
</sst>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546234</v>
      </c>
      <c r="C7" s="10">
        <f>C8+C20+C24</f>
        <v>392566</v>
      </c>
      <c r="D7" s="10">
        <f>D8+D20+D24</f>
        <v>415988</v>
      </c>
      <c r="E7" s="10">
        <f>E8+E20+E24</f>
        <v>60087</v>
      </c>
      <c r="F7" s="10">
        <f aca="true" t="shared" si="0" ref="F7:M7">F8+F20+F24</f>
        <v>349849</v>
      </c>
      <c r="G7" s="10">
        <f t="shared" si="0"/>
        <v>552959</v>
      </c>
      <c r="H7" s="10">
        <f t="shared" si="0"/>
        <v>507246</v>
      </c>
      <c r="I7" s="10">
        <f t="shared" si="0"/>
        <v>450369</v>
      </c>
      <c r="J7" s="10">
        <f t="shared" si="0"/>
        <v>322683</v>
      </c>
      <c r="K7" s="10">
        <f t="shared" si="0"/>
        <v>393854</v>
      </c>
      <c r="L7" s="10">
        <f t="shared" si="0"/>
        <v>158619</v>
      </c>
      <c r="M7" s="10">
        <f t="shared" si="0"/>
        <v>95758</v>
      </c>
      <c r="N7" s="10">
        <f>+N8+N20+N24</f>
        <v>4246212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232153</v>
      </c>
      <c r="C8" s="12">
        <f>+C9+C12+C16</f>
        <v>178696</v>
      </c>
      <c r="D8" s="12">
        <f>+D9+D12+D16</f>
        <v>203651</v>
      </c>
      <c r="E8" s="12">
        <f>+E9+E12+E16</f>
        <v>26834</v>
      </c>
      <c r="F8" s="12">
        <f aca="true" t="shared" si="1" ref="F8:M8">+F9+F12+F16</f>
        <v>156700</v>
      </c>
      <c r="G8" s="12">
        <f t="shared" si="1"/>
        <v>257034</v>
      </c>
      <c r="H8" s="12">
        <f t="shared" si="1"/>
        <v>231392</v>
      </c>
      <c r="I8" s="12">
        <f t="shared" si="1"/>
        <v>210549</v>
      </c>
      <c r="J8" s="12">
        <f t="shared" si="1"/>
        <v>150953</v>
      </c>
      <c r="K8" s="12">
        <f t="shared" si="1"/>
        <v>176082</v>
      </c>
      <c r="L8" s="12">
        <f t="shared" si="1"/>
        <v>80655</v>
      </c>
      <c r="M8" s="12">
        <f t="shared" si="1"/>
        <v>49886</v>
      </c>
      <c r="N8" s="12">
        <f>SUM(B8:M8)</f>
        <v>1954585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18552</v>
      </c>
      <c r="C9" s="14">
        <v>18750</v>
      </c>
      <c r="D9" s="14">
        <v>13157</v>
      </c>
      <c r="E9" s="14">
        <v>1560</v>
      </c>
      <c r="F9" s="14">
        <v>10923</v>
      </c>
      <c r="G9" s="14">
        <v>20496</v>
      </c>
      <c r="H9" s="14">
        <v>25285</v>
      </c>
      <c r="I9" s="14">
        <v>11638</v>
      </c>
      <c r="J9" s="14">
        <v>15086</v>
      </c>
      <c r="K9" s="14">
        <v>12223</v>
      </c>
      <c r="L9" s="14">
        <v>8503</v>
      </c>
      <c r="M9" s="14">
        <v>5622</v>
      </c>
      <c r="N9" s="12">
        <f aca="true" t="shared" si="2" ref="N9:N19">SUM(B9:M9)</f>
        <v>161795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18552</v>
      </c>
      <c r="C10" s="14">
        <f>+C9-C11</f>
        <v>18750</v>
      </c>
      <c r="D10" s="14">
        <f>+D9-D11</f>
        <v>13157</v>
      </c>
      <c r="E10" s="14">
        <f>+E9-E11</f>
        <v>1560</v>
      </c>
      <c r="F10" s="14">
        <f aca="true" t="shared" si="3" ref="F10:M10">+F9-F11</f>
        <v>10923</v>
      </c>
      <c r="G10" s="14">
        <f t="shared" si="3"/>
        <v>20496</v>
      </c>
      <c r="H10" s="14">
        <f t="shared" si="3"/>
        <v>25285</v>
      </c>
      <c r="I10" s="14">
        <f t="shared" si="3"/>
        <v>11638</v>
      </c>
      <c r="J10" s="14">
        <f t="shared" si="3"/>
        <v>15086</v>
      </c>
      <c r="K10" s="14">
        <f t="shared" si="3"/>
        <v>12223</v>
      </c>
      <c r="L10" s="14">
        <f t="shared" si="3"/>
        <v>8503</v>
      </c>
      <c r="M10" s="14">
        <f t="shared" si="3"/>
        <v>5622</v>
      </c>
      <c r="N10" s="12">
        <f t="shared" si="2"/>
        <v>161795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177981</v>
      </c>
      <c r="C12" s="14">
        <f>C13+C14+C15</f>
        <v>136660</v>
      </c>
      <c r="D12" s="14">
        <f>D13+D14+D15</f>
        <v>162895</v>
      </c>
      <c r="E12" s="14">
        <f>E13+E14+E15</f>
        <v>21922</v>
      </c>
      <c r="F12" s="14">
        <f aca="true" t="shared" si="4" ref="F12:M12">F13+F14+F15</f>
        <v>123483</v>
      </c>
      <c r="G12" s="14">
        <f t="shared" si="4"/>
        <v>200249</v>
      </c>
      <c r="H12" s="14">
        <f t="shared" si="4"/>
        <v>174602</v>
      </c>
      <c r="I12" s="14">
        <f t="shared" si="4"/>
        <v>167189</v>
      </c>
      <c r="J12" s="14">
        <f t="shared" si="4"/>
        <v>113940</v>
      </c>
      <c r="K12" s="14">
        <f t="shared" si="4"/>
        <v>133074</v>
      </c>
      <c r="L12" s="14">
        <f t="shared" si="4"/>
        <v>61565</v>
      </c>
      <c r="M12" s="14">
        <f t="shared" si="4"/>
        <v>38516</v>
      </c>
      <c r="N12" s="12">
        <f t="shared" si="2"/>
        <v>1512076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87184</v>
      </c>
      <c r="C13" s="14">
        <v>67976</v>
      </c>
      <c r="D13" s="14">
        <v>79018</v>
      </c>
      <c r="E13" s="14">
        <v>10928</v>
      </c>
      <c r="F13" s="14">
        <v>60027</v>
      </c>
      <c r="G13" s="14">
        <v>98549</v>
      </c>
      <c r="H13" s="14">
        <v>90208</v>
      </c>
      <c r="I13" s="14">
        <v>84561</v>
      </c>
      <c r="J13" s="14">
        <v>55891</v>
      </c>
      <c r="K13" s="14">
        <v>64711</v>
      </c>
      <c r="L13" s="14">
        <v>29480</v>
      </c>
      <c r="M13" s="14">
        <v>18100</v>
      </c>
      <c r="N13" s="12">
        <f t="shared" si="2"/>
        <v>746633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86007</v>
      </c>
      <c r="C14" s="14">
        <v>62847</v>
      </c>
      <c r="D14" s="14">
        <v>80757</v>
      </c>
      <c r="E14" s="14">
        <v>10294</v>
      </c>
      <c r="F14" s="14">
        <v>59450</v>
      </c>
      <c r="G14" s="14">
        <v>93214</v>
      </c>
      <c r="H14" s="14">
        <v>78343</v>
      </c>
      <c r="I14" s="14">
        <v>79543</v>
      </c>
      <c r="J14" s="14">
        <v>54487</v>
      </c>
      <c r="K14" s="14">
        <v>65109</v>
      </c>
      <c r="L14" s="14">
        <v>30122</v>
      </c>
      <c r="M14" s="14">
        <v>19532</v>
      </c>
      <c r="N14" s="12">
        <f t="shared" si="2"/>
        <v>719705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4790</v>
      </c>
      <c r="C15" s="14">
        <v>5837</v>
      </c>
      <c r="D15" s="14">
        <v>3120</v>
      </c>
      <c r="E15" s="14">
        <v>700</v>
      </c>
      <c r="F15" s="14">
        <v>4006</v>
      </c>
      <c r="G15" s="14">
        <v>8486</v>
      </c>
      <c r="H15" s="14">
        <v>6051</v>
      </c>
      <c r="I15" s="14">
        <v>3085</v>
      </c>
      <c r="J15" s="14">
        <v>3562</v>
      </c>
      <c r="K15" s="14">
        <v>3254</v>
      </c>
      <c r="L15" s="14">
        <v>1963</v>
      </c>
      <c r="M15" s="14">
        <v>884</v>
      </c>
      <c r="N15" s="12">
        <f t="shared" si="2"/>
        <v>45738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35620</v>
      </c>
      <c r="C16" s="14">
        <f>C17+C18+C19</f>
        <v>23286</v>
      </c>
      <c r="D16" s="14">
        <f>D17+D18+D19</f>
        <v>27599</v>
      </c>
      <c r="E16" s="14">
        <f>E17+E18+E19</f>
        <v>3352</v>
      </c>
      <c r="F16" s="14">
        <f aca="true" t="shared" si="5" ref="F16:M16">F17+F18+F19</f>
        <v>22294</v>
      </c>
      <c r="G16" s="14">
        <f t="shared" si="5"/>
        <v>36289</v>
      </c>
      <c r="H16" s="14">
        <f t="shared" si="5"/>
        <v>31505</v>
      </c>
      <c r="I16" s="14">
        <f t="shared" si="5"/>
        <v>31722</v>
      </c>
      <c r="J16" s="14">
        <f t="shared" si="5"/>
        <v>21927</v>
      </c>
      <c r="K16" s="14">
        <f t="shared" si="5"/>
        <v>30785</v>
      </c>
      <c r="L16" s="14">
        <f t="shared" si="5"/>
        <v>10587</v>
      </c>
      <c r="M16" s="14">
        <f t="shared" si="5"/>
        <v>5748</v>
      </c>
      <c r="N16" s="12">
        <f t="shared" si="2"/>
        <v>280714</v>
      </c>
    </row>
    <row r="17" spans="1:25" ht="18.75" customHeight="1">
      <c r="A17" s="15" t="s">
        <v>16</v>
      </c>
      <c r="B17" s="14">
        <v>19838</v>
      </c>
      <c r="C17" s="14">
        <v>14198</v>
      </c>
      <c r="D17" s="14">
        <v>14055</v>
      </c>
      <c r="E17" s="14">
        <v>1992</v>
      </c>
      <c r="F17" s="14">
        <v>12219</v>
      </c>
      <c r="G17" s="14">
        <v>20834</v>
      </c>
      <c r="H17" s="14">
        <v>17994</v>
      </c>
      <c r="I17" s="14">
        <v>18849</v>
      </c>
      <c r="J17" s="14">
        <v>12524</v>
      </c>
      <c r="K17" s="14">
        <v>17667</v>
      </c>
      <c r="L17" s="14">
        <v>6266</v>
      </c>
      <c r="M17" s="14">
        <v>3208</v>
      </c>
      <c r="N17" s="12">
        <f t="shared" si="2"/>
        <v>159644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15259</v>
      </c>
      <c r="C18" s="14">
        <v>8505</v>
      </c>
      <c r="D18" s="14">
        <v>13276</v>
      </c>
      <c r="E18" s="14">
        <v>1320</v>
      </c>
      <c r="F18" s="14">
        <v>9678</v>
      </c>
      <c r="G18" s="14">
        <v>14728</v>
      </c>
      <c r="H18" s="14">
        <v>12970</v>
      </c>
      <c r="I18" s="14">
        <v>12512</v>
      </c>
      <c r="J18" s="14">
        <v>9104</v>
      </c>
      <c r="K18" s="14">
        <v>12823</v>
      </c>
      <c r="L18" s="14">
        <v>4153</v>
      </c>
      <c r="M18" s="14">
        <v>2463</v>
      </c>
      <c r="N18" s="12">
        <f t="shared" si="2"/>
        <v>116791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523</v>
      </c>
      <c r="C19" s="14">
        <v>583</v>
      </c>
      <c r="D19" s="14">
        <v>268</v>
      </c>
      <c r="E19" s="14">
        <v>40</v>
      </c>
      <c r="F19" s="14">
        <v>397</v>
      </c>
      <c r="G19" s="14">
        <v>727</v>
      </c>
      <c r="H19" s="14">
        <v>541</v>
      </c>
      <c r="I19" s="14">
        <v>361</v>
      </c>
      <c r="J19" s="14">
        <v>299</v>
      </c>
      <c r="K19" s="14">
        <v>295</v>
      </c>
      <c r="L19" s="14">
        <v>168</v>
      </c>
      <c r="M19" s="14">
        <v>77</v>
      </c>
      <c r="N19" s="12">
        <f t="shared" si="2"/>
        <v>4279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131480</v>
      </c>
      <c r="C20" s="18">
        <f>C21+C22+C23</f>
        <v>80950</v>
      </c>
      <c r="D20" s="18">
        <f>D21+D22+D23</f>
        <v>78915</v>
      </c>
      <c r="E20" s="18">
        <f>E21+E22+E23</f>
        <v>11114</v>
      </c>
      <c r="F20" s="18">
        <f aca="true" t="shared" si="6" ref="F20:M20">F21+F22+F23</f>
        <v>66243</v>
      </c>
      <c r="G20" s="18">
        <f t="shared" si="6"/>
        <v>104845</v>
      </c>
      <c r="H20" s="18">
        <f t="shared" si="6"/>
        <v>112360</v>
      </c>
      <c r="I20" s="18">
        <f t="shared" si="6"/>
        <v>104362</v>
      </c>
      <c r="J20" s="18">
        <f t="shared" si="6"/>
        <v>69876</v>
      </c>
      <c r="K20" s="18">
        <f t="shared" si="6"/>
        <v>104057</v>
      </c>
      <c r="L20" s="18">
        <f t="shared" si="6"/>
        <v>41040</v>
      </c>
      <c r="M20" s="18">
        <f t="shared" si="6"/>
        <v>23897</v>
      </c>
      <c r="N20" s="12">
        <f aca="true" t="shared" si="7" ref="N20:N26">SUM(B20:M20)</f>
        <v>929139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69812</v>
      </c>
      <c r="C21" s="14">
        <v>45983</v>
      </c>
      <c r="D21" s="14">
        <v>44183</v>
      </c>
      <c r="E21" s="14">
        <v>6379</v>
      </c>
      <c r="F21" s="14">
        <v>36925</v>
      </c>
      <c r="G21" s="14">
        <v>59137</v>
      </c>
      <c r="H21" s="14">
        <v>65598</v>
      </c>
      <c r="I21" s="14">
        <v>58396</v>
      </c>
      <c r="J21" s="14">
        <v>38550</v>
      </c>
      <c r="K21" s="14">
        <v>55777</v>
      </c>
      <c r="L21" s="14">
        <v>22195</v>
      </c>
      <c r="M21" s="14">
        <v>12515</v>
      </c>
      <c r="N21" s="12">
        <f t="shared" si="7"/>
        <v>515450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59171</v>
      </c>
      <c r="C22" s="14">
        <v>32781</v>
      </c>
      <c r="D22" s="14">
        <v>33605</v>
      </c>
      <c r="E22" s="14">
        <v>4479</v>
      </c>
      <c r="F22" s="14">
        <v>27891</v>
      </c>
      <c r="G22" s="14">
        <v>42916</v>
      </c>
      <c r="H22" s="14">
        <v>44573</v>
      </c>
      <c r="I22" s="14">
        <v>44329</v>
      </c>
      <c r="J22" s="14">
        <v>29912</v>
      </c>
      <c r="K22" s="14">
        <v>46518</v>
      </c>
      <c r="L22" s="14">
        <v>18013</v>
      </c>
      <c r="M22" s="14">
        <v>10944</v>
      </c>
      <c r="N22" s="12">
        <f t="shared" si="7"/>
        <v>395132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2497</v>
      </c>
      <c r="C23" s="14">
        <v>2186</v>
      </c>
      <c r="D23" s="14">
        <v>1127</v>
      </c>
      <c r="E23" s="14">
        <v>256</v>
      </c>
      <c r="F23" s="14">
        <v>1427</v>
      </c>
      <c r="G23" s="14">
        <v>2792</v>
      </c>
      <c r="H23" s="14">
        <v>2189</v>
      </c>
      <c r="I23" s="14">
        <v>1637</v>
      </c>
      <c r="J23" s="14">
        <v>1414</v>
      </c>
      <c r="K23" s="14">
        <v>1762</v>
      </c>
      <c r="L23" s="14">
        <v>832</v>
      </c>
      <c r="M23" s="14">
        <v>438</v>
      </c>
      <c r="N23" s="12">
        <f t="shared" si="7"/>
        <v>18557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182601</v>
      </c>
      <c r="C24" s="14">
        <f>C25+C26</f>
        <v>132920</v>
      </c>
      <c r="D24" s="14">
        <f>D25+D26</f>
        <v>133422</v>
      </c>
      <c r="E24" s="14">
        <f>E25+E26</f>
        <v>22139</v>
      </c>
      <c r="F24" s="14">
        <f aca="true" t="shared" si="8" ref="F24:M24">F25+F26</f>
        <v>126906</v>
      </c>
      <c r="G24" s="14">
        <f t="shared" si="8"/>
        <v>191080</v>
      </c>
      <c r="H24" s="14">
        <f t="shared" si="8"/>
        <v>163494</v>
      </c>
      <c r="I24" s="14">
        <f t="shared" si="8"/>
        <v>135458</v>
      </c>
      <c r="J24" s="14">
        <f t="shared" si="8"/>
        <v>101854</v>
      </c>
      <c r="K24" s="14">
        <f t="shared" si="8"/>
        <v>113715</v>
      </c>
      <c r="L24" s="14">
        <f t="shared" si="8"/>
        <v>36924</v>
      </c>
      <c r="M24" s="14">
        <f t="shared" si="8"/>
        <v>21975</v>
      </c>
      <c r="N24" s="12">
        <f t="shared" si="7"/>
        <v>1362488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76338</v>
      </c>
      <c r="C25" s="14">
        <v>62376</v>
      </c>
      <c r="D25" s="14">
        <v>63388</v>
      </c>
      <c r="E25" s="14">
        <v>11703</v>
      </c>
      <c r="F25" s="14">
        <v>59830</v>
      </c>
      <c r="G25" s="14">
        <v>94996</v>
      </c>
      <c r="H25" s="14">
        <v>84396</v>
      </c>
      <c r="I25" s="14">
        <v>59641</v>
      </c>
      <c r="J25" s="14">
        <v>51047</v>
      </c>
      <c r="K25" s="14">
        <v>50258</v>
      </c>
      <c r="L25" s="14">
        <v>16875</v>
      </c>
      <c r="M25" s="14">
        <v>8527</v>
      </c>
      <c r="N25" s="12">
        <f t="shared" si="7"/>
        <v>639375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106263</v>
      </c>
      <c r="C26" s="14">
        <v>70544</v>
      </c>
      <c r="D26" s="14">
        <v>70034</v>
      </c>
      <c r="E26" s="14">
        <v>10436</v>
      </c>
      <c r="F26" s="14">
        <v>67076</v>
      </c>
      <c r="G26" s="14">
        <v>96084</v>
      </c>
      <c r="H26" s="14">
        <v>79098</v>
      </c>
      <c r="I26" s="14">
        <v>75817</v>
      </c>
      <c r="J26" s="14">
        <v>50807</v>
      </c>
      <c r="K26" s="14">
        <v>63457</v>
      </c>
      <c r="L26" s="14">
        <v>20049</v>
      </c>
      <c r="M26" s="14">
        <v>13448</v>
      </c>
      <c r="N26" s="12">
        <f t="shared" si="7"/>
        <v>723113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1108291.44443764</v>
      </c>
      <c r="C36" s="61">
        <f aca="true" t="shared" si="11" ref="C36:M36">C37+C38+C39+C40</f>
        <v>769674.740263</v>
      </c>
      <c r="D36" s="61">
        <f t="shared" si="11"/>
        <v>764917.3597994001</v>
      </c>
      <c r="E36" s="61">
        <f t="shared" si="11"/>
        <v>151694.0862008</v>
      </c>
      <c r="F36" s="61">
        <f t="shared" si="11"/>
        <v>741267.1085504501</v>
      </c>
      <c r="G36" s="61">
        <f t="shared" si="11"/>
        <v>929089.6686000001</v>
      </c>
      <c r="H36" s="61">
        <f t="shared" si="11"/>
        <v>997556.2414</v>
      </c>
      <c r="I36" s="61">
        <f t="shared" si="11"/>
        <v>864513.1434541999</v>
      </c>
      <c r="J36" s="61">
        <f t="shared" si="11"/>
        <v>697672.8745269</v>
      </c>
      <c r="K36" s="61">
        <f t="shared" si="11"/>
        <v>814197.3905750399</v>
      </c>
      <c r="L36" s="61">
        <f t="shared" si="11"/>
        <v>389337.52889516996</v>
      </c>
      <c r="M36" s="61">
        <f t="shared" si="11"/>
        <v>230248.91294848002</v>
      </c>
      <c r="N36" s="61">
        <f>N37+N38+N39+N40</f>
        <v>8458460.499651078</v>
      </c>
    </row>
    <row r="37" spans="1:14" ht="18.75" customHeight="1">
      <c r="A37" s="58" t="s">
        <v>55</v>
      </c>
      <c r="B37" s="55">
        <f aca="true" t="shared" si="12" ref="B37:M37">B29*B7</f>
        <v>1108418.0328</v>
      </c>
      <c r="C37" s="55">
        <f t="shared" si="12"/>
        <v>769586.3864</v>
      </c>
      <c r="D37" s="55">
        <f t="shared" si="12"/>
        <v>754935.0224</v>
      </c>
      <c r="E37" s="55">
        <f t="shared" si="12"/>
        <v>151425.2487</v>
      </c>
      <c r="F37" s="55">
        <f t="shared" si="12"/>
        <v>741330.0310000001</v>
      </c>
      <c r="G37" s="55">
        <f t="shared" si="12"/>
        <v>929247.5995</v>
      </c>
      <c r="H37" s="55">
        <f t="shared" si="12"/>
        <v>997499.259</v>
      </c>
      <c r="I37" s="55">
        <f t="shared" si="12"/>
        <v>864528.3324</v>
      </c>
      <c r="J37" s="55">
        <f t="shared" si="12"/>
        <v>697608.3777000001</v>
      </c>
      <c r="K37" s="55">
        <f t="shared" si="12"/>
        <v>814056.8326</v>
      </c>
      <c r="L37" s="55">
        <f t="shared" si="12"/>
        <v>389235.1641</v>
      </c>
      <c r="M37" s="55">
        <f t="shared" si="12"/>
        <v>230230.95940000002</v>
      </c>
      <c r="N37" s="57">
        <f>SUM(B37:M37)</f>
        <v>8448101.246</v>
      </c>
    </row>
    <row r="38" spans="1:14" ht="18.75" customHeight="1">
      <c r="A38" s="58" t="s">
        <v>56</v>
      </c>
      <c r="B38" s="55">
        <f aca="true" t="shared" si="13" ref="B38:M38">B30*B7</f>
        <v>-3383.66836236</v>
      </c>
      <c r="C38" s="55">
        <f t="shared" si="13"/>
        <v>-2304.1661369999997</v>
      </c>
      <c r="D38" s="55">
        <f t="shared" si="13"/>
        <v>-2308.7126006</v>
      </c>
      <c r="E38" s="55">
        <f t="shared" si="13"/>
        <v>-377.4424992</v>
      </c>
      <c r="F38" s="55">
        <f t="shared" si="13"/>
        <v>-2224.32244955</v>
      </c>
      <c r="G38" s="55">
        <f t="shared" si="13"/>
        <v>-2820.0909</v>
      </c>
      <c r="H38" s="55">
        <f t="shared" si="13"/>
        <v>-2840.5776</v>
      </c>
      <c r="I38" s="55">
        <f t="shared" si="13"/>
        <v>-2561.7889458</v>
      </c>
      <c r="J38" s="55">
        <f t="shared" si="13"/>
        <v>-2054.1031731000003</v>
      </c>
      <c r="K38" s="55">
        <f t="shared" si="13"/>
        <v>-2461.68202496</v>
      </c>
      <c r="L38" s="55">
        <f t="shared" si="13"/>
        <v>-1168.7952048299999</v>
      </c>
      <c r="M38" s="55">
        <f t="shared" si="13"/>
        <v>-701.08645152</v>
      </c>
      <c r="N38" s="25">
        <f>SUM(B38:M38)</f>
        <v>-25206.43634892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10129.65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10129.65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-70497.6</v>
      </c>
      <c r="C42" s="25">
        <f aca="true" t="shared" si="15" ref="C42:M42">+C43+C46+C54+C55</f>
        <v>-71250</v>
      </c>
      <c r="D42" s="25">
        <f t="shared" si="15"/>
        <v>-50496.6</v>
      </c>
      <c r="E42" s="25">
        <f t="shared" si="15"/>
        <v>-6428</v>
      </c>
      <c r="F42" s="25">
        <f t="shared" si="15"/>
        <v>-41507.4</v>
      </c>
      <c r="G42" s="25">
        <f t="shared" si="15"/>
        <v>-77884.8</v>
      </c>
      <c r="H42" s="25">
        <f t="shared" si="15"/>
        <v>-96583</v>
      </c>
      <c r="I42" s="25">
        <f t="shared" si="15"/>
        <v>-44224.4</v>
      </c>
      <c r="J42" s="25">
        <f t="shared" si="15"/>
        <v>-57326.8</v>
      </c>
      <c r="K42" s="25">
        <f t="shared" si="15"/>
        <v>-46447.4</v>
      </c>
      <c r="L42" s="25">
        <f t="shared" si="15"/>
        <v>-32311.4</v>
      </c>
      <c r="M42" s="25">
        <f t="shared" si="15"/>
        <v>-21363.6</v>
      </c>
      <c r="N42" s="25">
        <f>+N43+N46+N54+N55</f>
        <v>-616321</v>
      </c>
    </row>
    <row r="43" spans="1:14" ht="18.75" customHeight="1">
      <c r="A43" s="17" t="s">
        <v>60</v>
      </c>
      <c r="B43" s="26">
        <f>B44+B45</f>
        <v>-70497.6</v>
      </c>
      <c r="C43" s="26">
        <f>C44+C45</f>
        <v>-71250</v>
      </c>
      <c r="D43" s="26">
        <f>D44+D45</f>
        <v>-49996.6</v>
      </c>
      <c r="E43" s="26">
        <f>E44+E45</f>
        <v>-5928</v>
      </c>
      <c r="F43" s="26">
        <f aca="true" t="shared" si="16" ref="F43:M43">F44+F45</f>
        <v>-41507.4</v>
      </c>
      <c r="G43" s="26">
        <f t="shared" si="16"/>
        <v>-77884.8</v>
      </c>
      <c r="H43" s="26">
        <f t="shared" si="16"/>
        <v>-96083</v>
      </c>
      <c r="I43" s="26">
        <f t="shared" si="16"/>
        <v>-44224.4</v>
      </c>
      <c r="J43" s="26">
        <f t="shared" si="16"/>
        <v>-57326.8</v>
      </c>
      <c r="K43" s="26">
        <f t="shared" si="16"/>
        <v>-46447.4</v>
      </c>
      <c r="L43" s="26">
        <f t="shared" si="16"/>
        <v>-32311.4</v>
      </c>
      <c r="M43" s="26">
        <f t="shared" si="16"/>
        <v>-21363.6</v>
      </c>
      <c r="N43" s="25">
        <f aca="true" t="shared" si="17" ref="N43:N55">SUM(B43:M43)</f>
        <v>-614821</v>
      </c>
    </row>
    <row r="44" spans="1:25" ht="18.75" customHeight="1">
      <c r="A44" s="13" t="s">
        <v>61</v>
      </c>
      <c r="B44" s="20">
        <f>ROUND(-B9*$D$3,2)</f>
        <v>-70497.6</v>
      </c>
      <c r="C44" s="20">
        <f>ROUND(-C9*$D$3,2)</f>
        <v>-71250</v>
      </c>
      <c r="D44" s="20">
        <f>ROUND(-D9*$D$3,2)</f>
        <v>-49996.6</v>
      </c>
      <c r="E44" s="20">
        <f>ROUND(-E9*$D$3,2)</f>
        <v>-5928</v>
      </c>
      <c r="F44" s="20">
        <f aca="true" t="shared" si="18" ref="F44:M44">ROUND(-F9*$D$3,2)</f>
        <v>-41507.4</v>
      </c>
      <c r="G44" s="20">
        <f t="shared" si="18"/>
        <v>-77884.8</v>
      </c>
      <c r="H44" s="20">
        <f t="shared" si="18"/>
        <v>-96083</v>
      </c>
      <c r="I44" s="20">
        <f t="shared" si="18"/>
        <v>-44224.4</v>
      </c>
      <c r="J44" s="20">
        <f t="shared" si="18"/>
        <v>-57326.8</v>
      </c>
      <c r="K44" s="20">
        <f t="shared" si="18"/>
        <v>-46447.4</v>
      </c>
      <c r="L44" s="20">
        <f t="shared" si="18"/>
        <v>-32311.4</v>
      </c>
      <c r="M44" s="20">
        <f t="shared" si="18"/>
        <v>-21363.6</v>
      </c>
      <c r="N44" s="47">
        <f t="shared" si="17"/>
        <v>-614821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-500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-500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-1500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-500</v>
      </c>
      <c r="E49" s="24">
        <v>-500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1037793.84443764</v>
      </c>
      <c r="C57" s="29">
        <f t="shared" si="21"/>
        <v>698424.740263</v>
      </c>
      <c r="D57" s="29">
        <f t="shared" si="21"/>
        <v>714420.7597994001</v>
      </c>
      <c r="E57" s="29">
        <f t="shared" si="21"/>
        <v>145266.0862008</v>
      </c>
      <c r="F57" s="29">
        <f t="shared" si="21"/>
        <v>699759.70855045</v>
      </c>
      <c r="G57" s="29">
        <f t="shared" si="21"/>
        <v>851204.8686</v>
      </c>
      <c r="H57" s="29">
        <f t="shared" si="21"/>
        <v>900973.2414</v>
      </c>
      <c r="I57" s="29">
        <f t="shared" si="21"/>
        <v>820288.7434541999</v>
      </c>
      <c r="J57" s="29">
        <f t="shared" si="21"/>
        <v>640346.0745269</v>
      </c>
      <c r="K57" s="29">
        <f t="shared" si="21"/>
        <v>767749.9905750399</v>
      </c>
      <c r="L57" s="29">
        <f t="shared" si="21"/>
        <v>357026.12889516994</v>
      </c>
      <c r="M57" s="29">
        <f t="shared" si="21"/>
        <v>208885.31294848002</v>
      </c>
      <c r="N57" s="29">
        <f>SUM(B57:M57)</f>
        <v>7842139.499651081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1037793.8500000001</v>
      </c>
      <c r="C60" s="36">
        <f aca="true" t="shared" si="22" ref="C60:M60">SUM(C61:C74)</f>
        <v>698424.74</v>
      </c>
      <c r="D60" s="36">
        <f t="shared" si="22"/>
        <v>714420.76</v>
      </c>
      <c r="E60" s="36">
        <f t="shared" si="22"/>
        <v>145266.09</v>
      </c>
      <c r="F60" s="36">
        <f t="shared" si="22"/>
        <v>699759.71</v>
      </c>
      <c r="G60" s="36">
        <f t="shared" si="22"/>
        <v>851204.87</v>
      </c>
      <c r="H60" s="36">
        <f t="shared" si="22"/>
        <v>900973.24</v>
      </c>
      <c r="I60" s="36">
        <f t="shared" si="22"/>
        <v>820288.74</v>
      </c>
      <c r="J60" s="36">
        <f t="shared" si="22"/>
        <v>640346.08</v>
      </c>
      <c r="K60" s="36">
        <f t="shared" si="22"/>
        <v>767749.99</v>
      </c>
      <c r="L60" s="36">
        <f t="shared" si="22"/>
        <v>357026.12</v>
      </c>
      <c r="M60" s="36">
        <f t="shared" si="22"/>
        <v>208885.31</v>
      </c>
      <c r="N60" s="29">
        <f>SUM(N61:N74)</f>
        <v>7842139.500000001</v>
      </c>
    </row>
    <row r="61" spans="1:15" ht="18.75" customHeight="1">
      <c r="A61" s="17" t="s">
        <v>75</v>
      </c>
      <c r="B61" s="36">
        <v>203186.07</v>
      </c>
      <c r="C61" s="36">
        <v>205523.84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408709.91000000003</v>
      </c>
      <c r="O61"/>
    </row>
    <row r="62" spans="1:15" ht="18.75" customHeight="1">
      <c r="A62" s="17" t="s">
        <v>76</v>
      </c>
      <c r="B62" s="36">
        <v>834607.78</v>
      </c>
      <c r="C62" s="36">
        <v>492900.9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1327508.6800000002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714420.76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714420.76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145266.09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145266.09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699759.71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699759.71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851204.87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851204.87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702199.08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702199.08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198774.16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198774.16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820288.74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820288.74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640346.08</v>
      </c>
      <c r="K70" s="35">
        <v>0</v>
      </c>
      <c r="L70" s="35">
        <v>0</v>
      </c>
      <c r="M70" s="35">
        <v>0</v>
      </c>
      <c r="N70" s="29">
        <f t="shared" si="23"/>
        <v>640346.08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767749.99</v>
      </c>
      <c r="L71" s="35">
        <v>0</v>
      </c>
      <c r="M71" s="62"/>
      <c r="N71" s="26">
        <f t="shared" si="23"/>
        <v>767749.99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357026.12</v>
      </c>
      <c r="M72" s="35">
        <v>0</v>
      </c>
      <c r="N72" s="29">
        <f t="shared" si="23"/>
        <v>357026.12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208885.31</v>
      </c>
      <c r="N73" s="26">
        <f t="shared" si="23"/>
        <v>208885.31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2.268745753560189</v>
      </c>
      <c r="C78" s="45">
        <v>2.2320982627139547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1.978481195634107</v>
      </c>
      <c r="C79" s="45">
        <v>1.8661271630248524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1.8144458729564317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2.524574137513938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2.118820143977688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1.6802143894936155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1.9765609674660811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1.9328695232075912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1.9195662744420683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2.1620998767424995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2.0672568783738132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2.4545453501482797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2.4044874887579106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2017-04-17T12:04:42Z</dcterms:modified>
  <cp:category/>
  <cp:version/>
  <cp:contentType/>
  <cp:contentStatus/>
</cp:coreProperties>
</file>