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<sst xmlns="http://schemas.openxmlformats.org/spreadsheetml/2006/main" count="105" uniqueCount="103">
  <si>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</si>
  <si>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</si>
  <si>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</si>
  <si>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</si>
  <si>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</si>
  <si>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</si>
  <si>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</si>
  <si>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</si>
  <si>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</si>
  <si>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</si>
  <si>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</si>
  <si>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</si>
  <si>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</si>
  <si>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</si>
  <si>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</si>
  <si>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</si>
  <si>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</si>
  <si>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</si>
  <si>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</si>
  <si>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</si>
  <si>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</si>
  <si>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</si>
  <si>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</si>
  <si>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</si>
  <si>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</si>
  <si>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</si>
  <si>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</si>
  <si>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</si>
  <si>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</si>
  <si>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</si>
  <si>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</si>
  <si>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</si>
  <si>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</si>
  <si>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</si>
  <si>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</si>
  <si>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</si>
  <si>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</si>
  <si>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</si>
  <si>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</si>
  <si>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</si>
  <si>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</si>
  <si>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</si>
  <si>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</si>
  <si>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</si>
  <si>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</si>
  <si>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</si>
  <si>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</si>
  <si>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</si>
  <si>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</si>
  <si>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</si>
  <si>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</si>
  <si>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</si>
  <si>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</si>
  <si>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</si>
  <si>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</si>
  <si>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</si>
  <si>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</si>
  <si>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</si>
  <si>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</si>
  <si>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</si>
  <si>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</si>
  <si>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</si>
  <si>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</si>
  <si>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</si>
  <si>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</si>
  <si>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</si>
  <si>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</si>
  <si>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</si>
  <si>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</si>
  <si>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</si>
  <si>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</si>
  <si>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</si>
  <si>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</si>
  <si>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</si>
  <si>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</si>
  <si>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</si>
  <si>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</si>
  <si>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</si>
  <si>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</si>
  <si>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</si>
  <si>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</si>
  <si>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</si>
  <si>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</si>
  <si>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</si>
  <si>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</si>
  <si>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</si>
  <si>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</si>
  <si>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</si>
  <si>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</si>
  <si>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</si>
  <si>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</si>
  <si>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</si>
  <si>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</si>
  <si>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</si>
  <si>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</si>
  <si>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</si>
  <si>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</si>
  <si>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</si>
  <si>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</si>
  <si>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</si>
  <si>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</si>
  <si>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</si>
  <si>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04/04/17 - VENCIMENTO 17/04/17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</si>
</sst>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536302</v>
      </c>
      <c r="C7" s="10">
        <f>C8+C20+C24</f>
        <v>396215</v>
      </c>
      <c r="D7" s="10">
        <f>D8+D20+D24</f>
        <v>406107</v>
      </c>
      <c r="E7" s="10">
        <f>E8+E20+E24</f>
        <v>58918</v>
      </c>
      <c r="F7" s="10">
        <f aca="true" t="shared" si="0" ref="F7:M7">F8+F20+F24</f>
        <v>342911</v>
      </c>
      <c r="G7" s="10">
        <f t="shared" si="0"/>
        <v>546914</v>
      </c>
      <c r="H7" s="10">
        <f t="shared" si="0"/>
        <v>502136</v>
      </c>
      <c r="I7" s="10">
        <f t="shared" si="0"/>
        <v>443456</v>
      </c>
      <c r="J7" s="10">
        <f t="shared" si="0"/>
        <v>315975</v>
      </c>
      <c r="K7" s="10">
        <f t="shared" si="0"/>
        <v>390285</v>
      </c>
      <c r="L7" s="10">
        <f t="shared" si="0"/>
        <v>156639</v>
      </c>
      <c r="M7" s="10">
        <f t="shared" si="0"/>
        <v>95715</v>
      </c>
      <c r="N7" s="10">
        <f>+N8+N20+N24</f>
        <v>4191573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228493</v>
      </c>
      <c r="C8" s="12">
        <f>+C9+C12+C16</f>
        <v>180848</v>
      </c>
      <c r="D8" s="12">
        <f>+D9+D12+D16</f>
        <v>199793</v>
      </c>
      <c r="E8" s="12">
        <f>+E9+E12+E16</f>
        <v>26497</v>
      </c>
      <c r="F8" s="12">
        <f aca="true" t="shared" si="1" ref="F8:M8">+F9+F12+F16</f>
        <v>153875</v>
      </c>
      <c r="G8" s="12">
        <f t="shared" si="1"/>
        <v>254380</v>
      </c>
      <c r="H8" s="12">
        <f t="shared" si="1"/>
        <v>228250</v>
      </c>
      <c r="I8" s="12">
        <f t="shared" si="1"/>
        <v>207116</v>
      </c>
      <c r="J8" s="12">
        <f t="shared" si="1"/>
        <v>148956</v>
      </c>
      <c r="K8" s="12">
        <f t="shared" si="1"/>
        <v>173740</v>
      </c>
      <c r="L8" s="12">
        <f t="shared" si="1"/>
        <v>79773</v>
      </c>
      <c r="M8" s="12">
        <f t="shared" si="1"/>
        <v>49775</v>
      </c>
      <c r="N8" s="12">
        <f>SUM(B8:M8)</f>
        <v>1931496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18339</v>
      </c>
      <c r="C9" s="14">
        <v>19292</v>
      </c>
      <c r="D9" s="14">
        <v>12828</v>
      </c>
      <c r="E9" s="14">
        <v>1588</v>
      </c>
      <c r="F9" s="14">
        <v>10964</v>
      </c>
      <c r="G9" s="14">
        <v>20231</v>
      </c>
      <c r="H9" s="14">
        <v>24983</v>
      </c>
      <c r="I9" s="14">
        <v>11680</v>
      </c>
      <c r="J9" s="14">
        <v>15249</v>
      </c>
      <c r="K9" s="14">
        <v>12862</v>
      </c>
      <c r="L9" s="14">
        <v>8479</v>
      </c>
      <c r="M9" s="14">
        <v>5732</v>
      </c>
      <c r="N9" s="12">
        <f aca="true" t="shared" si="2" ref="N9:N19">SUM(B9:M9)</f>
        <v>162227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18339</v>
      </c>
      <c r="C10" s="14">
        <f>+C9-C11</f>
        <v>19292</v>
      </c>
      <c r="D10" s="14">
        <f>+D9-D11</f>
        <v>12828</v>
      </c>
      <c r="E10" s="14">
        <f>+E9-E11</f>
        <v>1588</v>
      </c>
      <c r="F10" s="14">
        <f aca="true" t="shared" si="3" ref="F10:M10">+F9-F11</f>
        <v>10964</v>
      </c>
      <c r="G10" s="14">
        <f t="shared" si="3"/>
        <v>20231</v>
      </c>
      <c r="H10" s="14">
        <f t="shared" si="3"/>
        <v>24983</v>
      </c>
      <c r="I10" s="14">
        <f t="shared" si="3"/>
        <v>11680</v>
      </c>
      <c r="J10" s="14">
        <f t="shared" si="3"/>
        <v>15249</v>
      </c>
      <c r="K10" s="14">
        <f t="shared" si="3"/>
        <v>12862</v>
      </c>
      <c r="L10" s="14">
        <f t="shared" si="3"/>
        <v>8479</v>
      </c>
      <c r="M10" s="14">
        <f t="shared" si="3"/>
        <v>5732</v>
      </c>
      <c r="N10" s="12">
        <f t="shared" si="2"/>
        <v>162227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175326</v>
      </c>
      <c r="C12" s="14">
        <f>C13+C14+C15</f>
        <v>138475</v>
      </c>
      <c r="D12" s="14">
        <f>D13+D14+D15</f>
        <v>160139</v>
      </c>
      <c r="E12" s="14">
        <f>E13+E14+E15</f>
        <v>21552</v>
      </c>
      <c r="F12" s="14">
        <f aca="true" t="shared" si="4" ref="F12:M12">F13+F14+F15</f>
        <v>121632</v>
      </c>
      <c r="G12" s="14">
        <f t="shared" si="4"/>
        <v>198863</v>
      </c>
      <c r="H12" s="14">
        <f t="shared" si="4"/>
        <v>172440</v>
      </c>
      <c r="I12" s="14">
        <f t="shared" si="4"/>
        <v>164263</v>
      </c>
      <c r="J12" s="14">
        <f t="shared" si="4"/>
        <v>112385</v>
      </c>
      <c r="K12" s="14">
        <f t="shared" si="4"/>
        <v>130879</v>
      </c>
      <c r="L12" s="14">
        <f t="shared" si="4"/>
        <v>61074</v>
      </c>
      <c r="M12" s="14">
        <f t="shared" si="4"/>
        <v>38330</v>
      </c>
      <c r="N12" s="12">
        <f t="shared" si="2"/>
        <v>1495358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85889</v>
      </c>
      <c r="C13" s="14">
        <v>68905</v>
      </c>
      <c r="D13" s="14">
        <v>77479</v>
      </c>
      <c r="E13" s="14">
        <v>10729</v>
      </c>
      <c r="F13" s="14">
        <v>58869</v>
      </c>
      <c r="G13" s="14">
        <v>97225</v>
      </c>
      <c r="H13" s="14">
        <v>89020</v>
      </c>
      <c r="I13" s="14">
        <v>83105</v>
      </c>
      <c r="J13" s="14">
        <v>55177</v>
      </c>
      <c r="K13" s="14">
        <v>63782</v>
      </c>
      <c r="L13" s="14">
        <v>29327</v>
      </c>
      <c r="M13" s="14">
        <v>17910</v>
      </c>
      <c r="N13" s="12">
        <f t="shared" si="2"/>
        <v>737417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84834</v>
      </c>
      <c r="C14" s="14">
        <v>63596</v>
      </c>
      <c r="D14" s="14">
        <v>79550</v>
      </c>
      <c r="E14" s="14">
        <v>10156</v>
      </c>
      <c r="F14" s="14">
        <v>58840</v>
      </c>
      <c r="G14" s="14">
        <v>93193</v>
      </c>
      <c r="H14" s="14">
        <v>77560</v>
      </c>
      <c r="I14" s="14">
        <v>78169</v>
      </c>
      <c r="J14" s="14">
        <v>53709</v>
      </c>
      <c r="K14" s="14">
        <v>63951</v>
      </c>
      <c r="L14" s="14">
        <v>29809</v>
      </c>
      <c r="M14" s="14">
        <v>19539</v>
      </c>
      <c r="N14" s="12">
        <f t="shared" si="2"/>
        <v>712906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4603</v>
      </c>
      <c r="C15" s="14">
        <v>5974</v>
      </c>
      <c r="D15" s="14">
        <v>3110</v>
      </c>
      <c r="E15" s="14">
        <v>667</v>
      </c>
      <c r="F15" s="14">
        <v>3923</v>
      </c>
      <c r="G15" s="14">
        <v>8445</v>
      </c>
      <c r="H15" s="14">
        <v>5860</v>
      </c>
      <c r="I15" s="14">
        <v>2989</v>
      </c>
      <c r="J15" s="14">
        <v>3499</v>
      </c>
      <c r="K15" s="14">
        <v>3146</v>
      </c>
      <c r="L15" s="14">
        <v>1938</v>
      </c>
      <c r="M15" s="14">
        <v>881</v>
      </c>
      <c r="N15" s="12">
        <f t="shared" si="2"/>
        <v>45035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34828</v>
      </c>
      <c r="C16" s="14">
        <f>C17+C18+C19</f>
        <v>23081</v>
      </c>
      <c r="D16" s="14">
        <f>D17+D18+D19</f>
        <v>26826</v>
      </c>
      <c r="E16" s="14">
        <f>E17+E18+E19</f>
        <v>3357</v>
      </c>
      <c r="F16" s="14">
        <f aca="true" t="shared" si="5" ref="F16:M16">F17+F18+F19</f>
        <v>21279</v>
      </c>
      <c r="G16" s="14">
        <f t="shared" si="5"/>
        <v>35286</v>
      </c>
      <c r="H16" s="14">
        <f t="shared" si="5"/>
        <v>30827</v>
      </c>
      <c r="I16" s="14">
        <f t="shared" si="5"/>
        <v>31173</v>
      </c>
      <c r="J16" s="14">
        <f t="shared" si="5"/>
        <v>21322</v>
      </c>
      <c r="K16" s="14">
        <f t="shared" si="5"/>
        <v>29999</v>
      </c>
      <c r="L16" s="14">
        <f t="shared" si="5"/>
        <v>10220</v>
      </c>
      <c r="M16" s="14">
        <f t="shared" si="5"/>
        <v>5713</v>
      </c>
      <c r="N16" s="12">
        <f t="shared" si="2"/>
        <v>273911</v>
      </c>
    </row>
    <row r="17" spans="1:25" ht="18.75" customHeight="1">
      <c r="A17" s="15" t="s">
        <v>16</v>
      </c>
      <c r="B17" s="14">
        <v>19681</v>
      </c>
      <c r="C17" s="14">
        <v>14121</v>
      </c>
      <c r="D17" s="14">
        <v>13655</v>
      </c>
      <c r="E17" s="14">
        <v>1911</v>
      </c>
      <c r="F17" s="14">
        <v>11620</v>
      </c>
      <c r="G17" s="14">
        <v>20435</v>
      </c>
      <c r="H17" s="14">
        <v>17652</v>
      </c>
      <c r="I17" s="14">
        <v>18638</v>
      </c>
      <c r="J17" s="14">
        <v>12255</v>
      </c>
      <c r="K17" s="14">
        <v>17304</v>
      </c>
      <c r="L17" s="14">
        <v>6034</v>
      </c>
      <c r="M17" s="14">
        <v>3191</v>
      </c>
      <c r="N17" s="12">
        <f t="shared" si="2"/>
        <v>156497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14654</v>
      </c>
      <c r="C18" s="14">
        <v>8382</v>
      </c>
      <c r="D18" s="14">
        <v>12920</v>
      </c>
      <c r="E18" s="14">
        <v>1406</v>
      </c>
      <c r="F18" s="14">
        <v>9260</v>
      </c>
      <c r="G18" s="14">
        <v>14137</v>
      </c>
      <c r="H18" s="14">
        <v>12623</v>
      </c>
      <c r="I18" s="14">
        <v>12194</v>
      </c>
      <c r="J18" s="14">
        <v>8808</v>
      </c>
      <c r="K18" s="14">
        <v>12392</v>
      </c>
      <c r="L18" s="14">
        <v>4027</v>
      </c>
      <c r="M18" s="14">
        <v>2434</v>
      </c>
      <c r="N18" s="12">
        <f t="shared" si="2"/>
        <v>113237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493</v>
      </c>
      <c r="C19" s="14">
        <v>578</v>
      </c>
      <c r="D19" s="14">
        <v>251</v>
      </c>
      <c r="E19" s="14">
        <v>40</v>
      </c>
      <c r="F19" s="14">
        <v>399</v>
      </c>
      <c r="G19" s="14">
        <v>714</v>
      </c>
      <c r="H19" s="14">
        <v>552</v>
      </c>
      <c r="I19" s="14">
        <v>341</v>
      </c>
      <c r="J19" s="14">
        <v>259</v>
      </c>
      <c r="K19" s="14">
        <v>303</v>
      </c>
      <c r="L19" s="14">
        <v>159</v>
      </c>
      <c r="M19" s="14">
        <v>88</v>
      </c>
      <c r="N19" s="12">
        <f t="shared" si="2"/>
        <v>4177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129486</v>
      </c>
      <c r="C20" s="18">
        <f>C21+C22+C23</f>
        <v>81878</v>
      </c>
      <c r="D20" s="18">
        <f>D21+D22+D23</f>
        <v>76723</v>
      </c>
      <c r="E20" s="18">
        <f>E21+E22+E23</f>
        <v>11045</v>
      </c>
      <c r="F20" s="18">
        <f aca="true" t="shared" si="6" ref="F20:M20">F21+F22+F23</f>
        <v>65021</v>
      </c>
      <c r="G20" s="18">
        <f t="shared" si="6"/>
        <v>104507</v>
      </c>
      <c r="H20" s="18">
        <f t="shared" si="6"/>
        <v>111495</v>
      </c>
      <c r="I20" s="18">
        <f t="shared" si="6"/>
        <v>103391</v>
      </c>
      <c r="J20" s="18">
        <f t="shared" si="6"/>
        <v>68668</v>
      </c>
      <c r="K20" s="18">
        <f t="shared" si="6"/>
        <v>104524</v>
      </c>
      <c r="L20" s="18">
        <f t="shared" si="6"/>
        <v>40408</v>
      </c>
      <c r="M20" s="18">
        <f t="shared" si="6"/>
        <v>24073</v>
      </c>
      <c r="N20" s="12">
        <f aca="true" t="shared" si="7" ref="N20:N26">SUM(B20:M20)</f>
        <v>921219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69393</v>
      </c>
      <c r="C21" s="14">
        <v>46880</v>
      </c>
      <c r="D21" s="14">
        <v>42720</v>
      </c>
      <c r="E21" s="14">
        <v>6264</v>
      </c>
      <c r="F21" s="14">
        <v>35775</v>
      </c>
      <c r="G21" s="14">
        <v>58935</v>
      </c>
      <c r="H21" s="14">
        <v>65213</v>
      </c>
      <c r="I21" s="14">
        <v>58115</v>
      </c>
      <c r="J21" s="14">
        <v>37883</v>
      </c>
      <c r="K21" s="14">
        <v>55641</v>
      </c>
      <c r="L21" s="14">
        <v>21964</v>
      </c>
      <c r="M21" s="14">
        <v>12579</v>
      </c>
      <c r="N21" s="12">
        <f t="shared" si="7"/>
        <v>511362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57730</v>
      </c>
      <c r="C22" s="14">
        <v>32871</v>
      </c>
      <c r="D22" s="14">
        <v>32898</v>
      </c>
      <c r="E22" s="14">
        <v>4510</v>
      </c>
      <c r="F22" s="14">
        <v>27853</v>
      </c>
      <c r="G22" s="14">
        <v>42734</v>
      </c>
      <c r="H22" s="14">
        <v>44155</v>
      </c>
      <c r="I22" s="14">
        <v>43677</v>
      </c>
      <c r="J22" s="14">
        <v>29410</v>
      </c>
      <c r="K22" s="14">
        <v>47149</v>
      </c>
      <c r="L22" s="14">
        <v>17588</v>
      </c>
      <c r="M22" s="14">
        <v>11056</v>
      </c>
      <c r="N22" s="12">
        <f t="shared" si="7"/>
        <v>391631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2363</v>
      </c>
      <c r="C23" s="14">
        <v>2127</v>
      </c>
      <c r="D23" s="14">
        <v>1105</v>
      </c>
      <c r="E23" s="14">
        <v>271</v>
      </c>
      <c r="F23" s="14">
        <v>1393</v>
      </c>
      <c r="G23" s="14">
        <v>2838</v>
      </c>
      <c r="H23" s="14">
        <v>2127</v>
      </c>
      <c r="I23" s="14">
        <v>1599</v>
      </c>
      <c r="J23" s="14">
        <v>1375</v>
      </c>
      <c r="K23" s="14">
        <v>1734</v>
      </c>
      <c r="L23" s="14">
        <v>856</v>
      </c>
      <c r="M23" s="14">
        <v>438</v>
      </c>
      <c r="N23" s="12">
        <f t="shared" si="7"/>
        <v>18226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178323</v>
      </c>
      <c r="C24" s="14">
        <f>C25+C26</f>
        <v>133489</v>
      </c>
      <c r="D24" s="14">
        <f>D25+D26</f>
        <v>129591</v>
      </c>
      <c r="E24" s="14">
        <f>E25+E26</f>
        <v>21376</v>
      </c>
      <c r="F24" s="14">
        <f aca="true" t="shared" si="8" ref="F24:M24">F25+F26</f>
        <v>124015</v>
      </c>
      <c r="G24" s="14">
        <f t="shared" si="8"/>
        <v>188027</v>
      </c>
      <c r="H24" s="14">
        <f t="shared" si="8"/>
        <v>162391</v>
      </c>
      <c r="I24" s="14">
        <f t="shared" si="8"/>
        <v>132949</v>
      </c>
      <c r="J24" s="14">
        <f t="shared" si="8"/>
        <v>98351</v>
      </c>
      <c r="K24" s="14">
        <f t="shared" si="8"/>
        <v>112021</v>
      </c>
      <c r="L24" s="14">
        <f t="shared" si="8"/>
        <v>36458</v>
      </c>
      <c r="M24" s="14">
        <f t="shared" si="8"/>
        <v>21867</v>
      </c>
      <c r="N24" s="12">
        <f t="shared" si="7"/>
        <v>1338858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73759</v>
      </c>
      <c r="C25" s="14">
        <v>62486</v>
      </c>
      <c r="D25" s="14">
        <v>60825</v>
      </c>
      <c r="E25" s="14">
        <v>11061</v>
      </c>
      <c r="F25" s="14">
        <v>57847</v>
      </c>
      <c r="G25" s="14">
        <v>92328</v>
      </c>
      <c r="H25" s="14">
        <v>83460</v>
      </c>
      <c r="I25" s="14">
        <v>57820</v>
      </c>
      <c r="J25" s="14">
        <v>49068</v>
      </c>
      <c r="K25" s="14">
        <v>48666</v>
      </c>
      <c r="L25" s="14">
        <v>16390</v>
      </c>
      <c r="M25" s="14">
        <v>8648</v>
      </c>
      <c r="N25" s="12">
        <f t="shared" si="7"/>
        <v>622358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104564</v>
      </c>
      <c r="C26" s="14">
        <v>71003</v>
      </c>
      <c r="D26" s="14">
        <v>68766</v>
      </c>
      <c r="E26" s="14">
        <v>10315</v>
      </c>
      <c r="F26" s="14">
        <v>66168</v>
      </c>
      <c r="G26" s="14">
        <v>95699</v>
      </c>
      <c r="H26" s="14">
        <v>78931</v>
      </c>
      <c r="I26" s="14">
        <v>75129</v>
      </c>
      <c r="J26" s="14">
        <v>49283</v>
      </c>
      <c r="K26" s="14">
        <v>63355</v>
      </c>
      <c r="L26" s="14">
        <v>20068</v>
      </c>
      <c r="M26" s="14">
        <v>13219</v>
      </c>
      <c r="N26" s="12">
        <f t="shared" si="7"/>
        <v>716500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1088198.95420892</v>
      </c>
      <c r="C36" s="61">
        <f aca="true" t="shared" si="11" ref="C36:M36">C37+C38+C39+C40</f>
        <v>776806.8220575</v>
      </c>
      <c r="D36" s="61">
        <f t="shared" si="11"/>
        <v>747040.16005535</v>
      </c>
      <c r="E36" s="61">
        <f t="shared" si="11"/>
        <v>148755.4324912</v>
      </c>
      <c r="F36" s="61">
        <f t="shared" si="11"/>
        <v>726609.5980075501</v>
      </c>
      <c r="G36" s="61">
        <f t="shared" si="11"/>
        <v>918961.8756000001</v>
      </c>
      <c r="H36" s="61">
        <f t="shared" si="11"/>
        <v>987536.0423999999</v>
      </c>
      <c r="I36" s="61">
        <f t="shared" si="11"/>
        <v>851282.2711808</v>
      </c>
      <c r="J36" s="61">
        <f t="shared" si="11"/>
        <v>683213.5504425</v>
      </c>
      <c r="K36" s="61">
        <f t="shared" si="11"/>
        <v>806842.9315816</v>
      </c>
      <c r="L36" s="61">
        <f t="shared" si="11"/>
        <v>384493.39666376996</v>
      </c>
      <c r="M36" s="61">
        <f t="shared" si="11"/>
        <v>230145.84287040003</v>
      </c>
      <c r="N36" s="61">
        <f>N37+N38+N39+N40</f>
        <v>8349886.87755959</v>
      </c>
    </row>
    <row r="37" spans="1:14" ht="18.75" customHeight="1">
      <c r="A37" s="58" t="s">
        <v>55</v>
      </c>
      <c r="B37" s="55">
        <f aca="true" t="shared" si="12" ref="B37:M37">B29*B7</f>
        <v>1088264.0184</v>
      </c>
      <c r="C37" s="55">
        <f t="shared" si="12"/>
        <v>776739.8859999999</v>
      </c>
      <c r="D37" s="55">
        <f t="shared" si="12"/>
        <v>737002.9836</v>
      </c>
      <c r="E37" s="55">
        <f t="shared" si="12"/>
        <v>148479.2518</v>
      </c>
      <c r="F37" s="55">
        <f t="shared" si="12"/>
        <v>726628.4090000001</v>
      </c>
      <c r="G37" s="55">
        <f t="shared" si="12"/>
        <v>919088.9770000001</v>
      </c>
      <c r="H37" s="55">
        <f t="shared" si="12"/>
        <v>987450.4439999999</v>
      </c>
      <c r="I37" s="55">
        <f t="shared" si="12"/>
        <v>851258.1376</v>
      </c>
      <c r="J37" s="55">
        <f t="shared" si="12"/>
        <v>683106.3525</v>
      </c>
      <c r="K37" s="55">
        <f t="shared" si="12"/>
        <v>806680.0665</v>
      </c>
      <c r="L37" s="55">
        <f t="shared" si="12"/>
        <v>384376.4421</v>
      </c>
      <c r="M37" s="55">
        <f t="shared" si="12"/>
        <v>230127.57450000002</v>
      </c>
      <c r="N37" s="57">
        <f>SUM(B37:M37)</f>
        <v>8339202.543</v>
      </c>
    </row>
    <row r="38" spans="1:14" ht="18.75" customHeight="1">
      <c r="A38" s="58" t="s">
        <v>56</v>
      </c>
      <c r="B38" s="55">
        <f aca="true" t="shared" si="13" ref="B38:M38">B30*B7</f>
        <v>-3322.14419108</v>
      </c>
      <c r="C38" s="55">
        <f t="shared" si="13"/>
        <v>-2325.5839425</v>
      </c>
      <c r="D38" s="55">
        <f t="shared" si="13"/>
        <v>-2253.87354465</v>
      </c>
      <c r="E38" s="55">
        <f t="shared" si="13"/>
        <v>-370.0993088</v>
      </c>
      <c r="F38" s="55">
        <f t="shared" si="13"/>
        <v>-2180.21099245</v>
      </c>
      <c r="G38" s="55">
        <f t="shared" si="13"/>
        <v>-2789.2614000000003</v>
      </c>
      <c r="H38" s="55">
        <f t="shared" si="13"/>
        <v>-2811.9616</v>
      </c>
      <c r="I38" s="55">
        <f t="shared" si="13"/>
        <v>-2522.4664192</v>
      </c>
      <c r="J38" s="55">
        <f t="shared" si="13"/>
        <v>-2011.4020575</v>
      </c>
      <c r="K38" s="55">
        <f t="shared" si="13"/>
        <v>-2439.3749184</v>
      </c>
      <c r="L38" s="55">
        <f t="shared" si="13"/>
        <v>-1154.20543623</v>
      </c>
      <c r="M38" s="55">
        <f t="shared" si="13"/>
        <v>-700.7716296</v>
      </c>
      <c r="N38" s="25">
        <f>SUM(B38:M38)</f>
        <v>-24881.35544041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-69688.2</v>
      </c>
      <c r="C42" s="25">
        <f aca="true" t="shared" si="15" ref="C42:M42">+C43+C46+C54+C55</f>
        <v>-73309.6</v>
      </c>
      <c r="D42" s="25">
        <f t="shared" si="15"/>
        <v>-49246.4</v>
      </c>
      <c r="E42" s="25">
        <f t="shared" si="15"/>
        <v>-6534.4</v>
      </c>
      <c r="F42" s="25">
        <f t="shared" si="15"/>
        <v>-41663.2</v>
      </c>
      <c r="G42" s="25">
        <f t="shared" si="15"/>
        <v>-76877.8</v>
      </c>
      <c r="H42" s="25">
        <f t="shared" si="15"/>
        <v>-95435.4</v>
      </c>
      <c r="I42" s="25">
        <f t="shared" si="15"/>
        <v>-44384</v>
      </c>
      <c r="J42" s="25">
        <f t="shared" si="15"/>
        <v>-57946.2</v>
      </c>
      <c r="K42" s="25">
        <f t="shared" si="15"/>
        <v>-48875.6</v>
      </c>
      <c r="L42" s="25">
        <f t="shared" si="15"/>
        <v>-32220.2</v>
      </c>
      <c r="M42" s="25">
        <f t="shared" si="15"/>
        <v>-21781.6</v>
      </c>
      <c r="N42" s="25">
        <f>+N43+N46+N54+N55</f>
        <v>-617962.6</v>
      </c>
    </row>
    <row r="43" spans="1:14" ht="18.75" customHeight="1">
      <c r="A43" s="17" t="s">
        <v>60</v>
      </c>
      <c r="B43" s="26">
        <f>B44+B45</f>
        <v>-69688.2</v>
      </c>
      <c r="C43" s="26">
        <f>C44+C45</f>
        <v>-73309.6</v>
      </c>
      <c r="D43" s="26">
        <f>D44+D45</f>
        <v>-48746.4</v>
      </c>
      <c r="E43" s="26">
        <f>E44+E45</f>
        <v>-6034.4</v>
      </c>
      <c r="F43" s="26">
        <f aca="true" t="shared" si="16" ref="F43:M43">F44+F45</f>
        <v>-41663.2</v>
      </c>
      <c r="G43" s="26">
        <f t="shared" si="16"/>
        <v>-76877.8</v>
      </c>
      <c r="H43" s="26">
        <f t="shared" si="16"/>
        <v>-94935.4</v>
      </c>
      <c r="I43" s="26">
        <f t="shared" si="16"/>
        <v>-44384</v>
      </c>
      <c r="J43" s="26">
        <f t="shared" si="16"/>
        <v>-57946.2</v>
      </c>
      <c r="K43" s="26">
        <f t="shared" si="16"/>
        <v>-48875.6</v>
      </c>
      <c r="L43" s="26">
        <f t="shared" si="16"/>
        <v>-32220.2</v>
      </c>
      <c r="M43" s="26">
        <f t="shared" si="16"/>
        <v>-21781.6</v>
      </c>
      <c r="N43" s="25">
        <f aca="true" t="shared" si="17" ref="N43:N55">SUM(B43:M43)</f>
        <v>-616462.6</v>
      </c>
    </row>
    <row r="44" spans="1:25" ht="18.75" customHeight="1">
      <c r="A44" s="13" t="s">
        <v>61</v>
      </c>
      <c r="B44" s="20">
        <f>ROUND(-B9*$D$3,2)</f>
        <v>-69688.2</v>
      </c>
      <c r="C44" s="20">
        <f>ROUND(-C9*$D$3,2)</f>
        <v>-73309.6</v>
      </c>
      <c r="D44" s="20">
        <f>ROUND(-D9*$D$3,2)</f>
        <v>-48746.4</v>
      </c>
      <c r="E44" s="20">
        <f>ROUND(-E9*$D$3,2)</f>
        <v>-6034.4</v>
      </c>
      <c r="F44" s="20">
        <f aca="true" t="shared" si="18" ref="F44:M44">ROUND(-F9*$D$3,2)</f>
        <v>-41663.2</v>
      </c>
      <c r="G44" s="20">
        <f t="shared" si="18"/>
        <v>-76877.8</v>
      </c>
      <c r="H44" s="20">
        <f t="shared" si="18"/>
        <v>-94935.4</v>
      </c>
      <c r="I44" s="20">
        <f t="shared" si="18"/>
        <v>-44384</v>
      </c>
      <c r="J44" s="20">
        <f t="shared" si="18"/>
        <v>-57946.2</v>
      </c>
      <c r="K44" s="20">
        <f t="shared" si="18"/>
        <v>-48875.6</v>
      </c>
      <c r="L44" s="20">
        <f t="shared" si="18"/>
        <v>-32220.2</v>
      </c>
      <c r="M44" s="20">
        <f t="shared" si="18"/>
        <v>-21781.6</v>
      </c>
      <c r="N44" s="47">
        <f t="shared" si="17"/>
        <v>-616462.6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1018510.75420892</v>
      </c>
      <c r="C57" s="29">
        <f t="shared" si="21"/>
        <v>703497.2220575</v>
      </c>
      <c r="D57" s="29">
        <f t="shared" si="21"/>
        <v>697793.76005535</v>
      </c>
      <c r="E57" s="29">
        <f t="shared" si="21"/>
        <v>142221.0324912</v>
      </c>
      <c r="F57" s="29">
        <f t="shared" si="21"/>
        <v>684946.3980075502</v>
      </c>
      <c r="G57" s="29">
        <f t="shared" si="21"/>
        <v>842084.0756000001</v>
      </c>
      <c r="H57" s="29">
        <f t="shared" si="21"/>
        <v>892100.6423999999</v>
      </c>
      <c r="I57" s="29">
        <f t="shared" si="21"/>
        <v>806898.2711808</v>
      </c>
      <c r="J57" s="29">
        <f t="shared" si="21"/>
        <v>625267.3504425001</v>
      </c>
      <c r="K57" s="29">
        <f t="shared" si="21"/>
        <v>757967.3315816</v>
      </c>
      <c r="L57" s="29">
        <f t="shared" si="21"/>
        <v>352273.19666376995</v>
      </c>
      <c r="M57" s="29">
        <f t="shared" si="21"/>
        <v>208364.24287040002</v>
      </c>
      <c r="N57" s="29">
        <f>SUM(B57:M57)</f>
        <v>7731924.2775595905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1018510.76</v>
      </c>
      <c r="C60" s="36">
        <f aca="true" t="shared" si="22" ref="C60:M60">SUM(C61:C74)</f>
        <v>703497.23</v>
      </c>
      <c r="D60" s="36">
        <f t="shared" si="22"/>
        <v>697793.76</v>
      </c>
      <c r="E60" s="36">
        <f t="shared" si="22"/>
        <v>142221.03</v>
      </c>
      <c r="F60" s="36">
        <f t="shared" si="22"/>
        <v>684946.4</v>
      </c>
      <c r="G60" s="36">
        <f t="shared" si="22"/>
        <v>842084.08</v>
      </c>
      <c r="H60" s="36">
        <f t="shared" si="22"/>
        <v>892100.6299999999</v>
      </c>
      <c r="I60" s="36">
        <f t="shared" si="22"/>
        <v>806898.27</v>
      </c>
      <c r="J60" s="36">
        <f t="shared" si="22"/>
        <v>625267.35</v>
      </c>
      <c r="K60" s="36">
        <f t="shared" si="22"/>
        <v>757967.34</v>
      </c>
      <c r="L60" s="36">
        <f t="shared" si="22"/>
        <v>352273.19</v>
      </c>
      <c r="M60" s="36">
        <f t="shared" si="22"/>
        <v>208364.24</v>
      </c>
      <c r="N60" s="29">
        <f>SUM(N61:N74)</f>
        <v>7731924.28</v>
      </c>
    </row>
    <row r="61" spans="1:15" ht="18.75" customHeight="1">
      <c r="A61" s="17" t="s">
        <v>75</v>
      </c>
      <c r="B61" s="36">
        <v>199029.54</v>
      </c>
      <c r="C61" s="36">
        <v>206829.65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405859.19</v>
      </c>
      <c r="O61"/>
    </row>
    <row r="62" spans="1:15" ht="18.75" customHeight="1">
      <c r="A62" s="17" t="s">
        <v>76</v>
      </c>
      <c r="B62" s="36">
        <v>819481.22</v>
      </c>
      <c r="C62" s="36">
        <v>496667.58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1316148.8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697793.76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697793.76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142221.03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142221.03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684946.4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684946.4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842084.08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842084.08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696491.7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696491.7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195608.93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195608.93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806898.27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806898.27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625267.35</v>
      </c>
      <c r="K70" s="35">
        <v>0</v>
      </c>
      <c r="L70" s="35">
        <v>0</v>
      </c>
      <c r="M70" s="35">
        <v>0</v>
      </c>
      <c r="N70" s="29">
        <f t="shared" si="23"/>
        <v>625267.35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757967.34</v>
      </c>
      <c r="L71" s="35">
        <v>0</v>
      </c>
      <c r="M71" s="62"/>
      <c r="N71" s="26">
        <f t="shared" si="23"/>
        <v>757967.34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352273.19</v>
      </c>
      <c r="M72" s="35">
        <v>0</v>
      </c>
      <c r="N72" s="29">
        <f t="shared" si="23"/>
        <v>352273.19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208364.24</v>
      </c>
      <c r="N73" s="26">
        <f t="shared" si="23"/>
        <v>208364.24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2.269752053763441</v>
      </c>
      <c r="C78" s="45">
        <v>2.2337347093074635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1.9785879996029794</v>
      </c>
      <c r="C79" s="45">
        <v>1.8660626078567253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1.8145722926601857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2.52478754355545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2.1189451432224398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1.6802676025846845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1.976536985158774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1.9329598191589483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1.9196544215904172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2.162239260835509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2.0673172978249226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2.454646650347423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2.404490862146999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2017-04-17T12:01:30Z</dcterms:modified>
  <cp:category/>
  <cp:version/>
  <cp:contentType/>
  <cp:contentStatus/>
</cp:coreProperties>
</file>