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<sst xmlns="http://schemas.openxmlformats.org/spreadsheetml/2006/main" count="105" uniqueCount="103">
  <si>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</si>
  <si>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</si>
  <si>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</si>
  <si>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</si>
  <si>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</si>
  <si>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</si>
  <si>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</si>
  <si>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</si>
  <si>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</si>
  <si>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</si>
  <si>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</si>
  <si>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</si>
  <si>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</si>
  <si>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</si>
  <si>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</si>
  <si>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</si>
  <si>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</si>
  <si>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</si>
  <si>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</si>
  <si>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</si>
  <si>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</si>
  <si>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</si>
  <si>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</si>
  <si>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</si>
  <si>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</si>
  <si>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</si>
  <si>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</si>
  <si>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</si>
  <si>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</si>
  <si>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</si>
  <si>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</si>
  <si>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</si>
  <si>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</si>
  <si>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</si>
  <si>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</si>
  <si>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</si>
  <si>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</si>
  <si>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</si>
  <si>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</si>
  <si>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</si>
  <si>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</si>
  <si>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</si>
  <si>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</si>
  <si>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</si>
  <si>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</si>
  <si>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</si>
  <si>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</si>
  <si>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</si>
  <si>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</si>
  <si>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</si>
  <si>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</si>
  <si>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</si>
  <si>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</si>
  <si>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</si>
  <si>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</si>
  <si>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</si>
  <si>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</si>
  <si>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</si>
  <si>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</si>
  <si>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</si>
  <si>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</si>
  <si>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</si>
  <si>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</si>
  <si>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</si>
  <si>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</si>
  <si>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</si>
  <si>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</si>
  <si>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</si>
  <si>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</si>
  <si>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</si>
  <si>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</si>
  <si>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</si>
  <si>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</si>
  <si>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</si>
  <si>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</si>
  <si>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</si>
  <si>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</si>
  <si>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</si>
  <si>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</si>
  <si>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</si>
  <si>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</si>
  <si>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</si>
  <si>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</si>
  <si>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</si>
  <si>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</si>
  <si>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</si>
  <si>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</si>
  <si>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</si>
  <si>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</si>
  <si>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</si>
  <si>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</si>
  <si>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</si>
  <si>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</si>
  <si>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</si>
  <si>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</si>
  <si>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</si>
  <si>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</si>
  <si>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</si>
  <si>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</si>
  <si>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</si>
  <si>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</si>
  <si>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</si>
  <si>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03/04/17 - VENCIMENTO 13/04/17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</si>
</sst>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3" sqref="F13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520661</v>
      </c>
      <c r="C7" s="10">
        <f>C8+C20+C24</f>
        <v>390059</v>
      </c>
      <c r="D7" s="10">
        <f>D8+D20+D24</f>
        <v>395973</v>
      </c>
      <c r="E7" s="10">
        <f>E8+E20+E24</f>
        <v>57334</v>
      </c>
      <c r="F7" s="10">
        <f aca="true" t="shared" si="0" ref="F7:M7">F8+F20+F24</f>
        <v>339686</v>
      </c>
      <c r="G7" s="10">
        <f t="shared" si="0"/>
        <v>540700</v>
      </c>
      <c r="H7" s="10">
        <f t="shared" si="0"/>
        <v>490059</v>
      </c>
      <c r="I7" s="10">
        <f t="shared" si="0"/>
        <v>433819</v>
      </c>
      <c r="J7" s="10">
        <f t="shared" si="0"/>
        <v>311878</v>
      </c>
      <c r="K7" s="10">
        <f t="shared" si="0"/>
        <v>379976</v>
      </c>
      <c r="L7" s="10">
        <f t="shared" si="0"/>
        <v>152745</v>
      </c>
      <c r="M7" s="10">
        <f t="shared" si="0"/>
        <v>92974</v>
      </c>
      <c r="N7" s="10">
        <f>+N8+N20+N24</f>
        <v>4105864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224502</v>
      </c>
      <c r="C8" s="12">
        <f>+C9+C12+C16</f>
        <v>179060</v>
      </c>
      <c r="D8" s="12">
        <f>+D9+D12+D16</f>
        <v>196035</v>
      </c>
      <c r="E8" s="12">
        <f>+E9+E12+E16</f>
        <v>25919</v>
      </c>
      <c r="F8" s="12">
        <f aca="true" t="shared" si="1" ref="F8:M8">+F9+F12+F16</f>
        <v>153591</v>
      </c>
      <c r="G8" s="12">
        <f t="shared" si="1"/>
        <v>253130</v>
      </c>
      <c r="H8" s="12">
        <f t="shared" si="1"/>
        <v>225265</v>
      </c>
      <c r="I8" s="12">
        <f t="shared" si="1"/>
        <v>204545</v>
      </c>
      <c r="J8" s="12">
        <f t="shared" si="1"/>
        <v>148205</v>
      </c>
      <c r="K8" s="12">
        <f t="shared" si="1"/>
        <v>171749</v>
      </c>
      <c r="L8" s="12">
        <f t="shared" si="1"/>
        <v>78652</v>
      </c>
      <c r="M8" s="12">
        <f t="shared" si="1"/>
        <v>48743</v>
      </c>
      <c r="N8" s="12">
        <f>SUM(B8:M8)</f>
        <v>1909396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20528</v>
      </c>
      <c r="C9" s="14">
        <v>21528</v>
      </c>
      <c r="D9" s="14">
        <v>14622</v>
      </c>
      <c r="E9" s="14">
        <v>1692</v>
      </c>
      <c r="F9" s="14">
        <v>12320</v>
      </c>
      <c r="G9" s="14">
        <v>23329</v>
      </c>
      <c r="H9" s="14">
        <v>27345</v>
      </c>
      <c r="I9" s="14">
        <v>13425</v>
      </c>
      <c r="J9" s="14">
        <v>17313</v>
      </c>
      <c r="K9" s="14">
        <v>14505</v>
      </c>
      <c r="L9" s="14">
        <v>9440</v>
      </c>
      <c r="M9" s="14">
        <v>5906</v>
      </c>
      <c r="N9" s="12">
        <f aca="true" t="shared" si="2" ref="N9:N19">SUM(B9:M9)</f>
        <v>181953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20528</v>
      </c>
      <c r="C10" s="14">
        <f>+C9-C11</f>
        <v>21528</v>
      </c>
      <c r="D10" s="14">
        <f>+D9-D11</f>
        <v>14622</v>
      </c>
      <c r="E10" s="14">
        <f>+E9-E11</f>
        <v>1692</v>
      </c>
      <c r="F10" s="14">
        <f aca="true" t="shared" si="3" ref="F10:M10">+F9-F11</f>
        <v>12320</v>
      </c>
      <c r="G10" s="14">
        <f t="shared" si="3"/>
        <v>23329</v>
      </c>
      <c r="H10" s="14">
        <f t="shared" si="3"/>
        <v>27345</v>
      </c>
      <c r="I10" s="14">
        <f t="shared" si="3"/>
        <v>13425</v>
      </c>
      <c r="J10" s="14">
        <f t="shared" si="3"/>
        <v>17313</v>
      </c>
      <c r="K10" s="14">
        <f t="shared" si="3"/>
        <v>14505</v>
      </c>
      <c r="L10" s="14">
        <f t="shared" si="3"/>
        <v>9440</v>
      </c>
      <c r="M10" s="14">
        <f t="shared" si="3"/>
        <v>5906</v>
      </c>
      <c r="N10" s="12">
        <f t="shared" si="2"/>
        <v>181953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170862</v>
      </c>
      <c r="C12" s="14">
        <f>C13+C14+C15</f>
        <v>135487</v>
      </c>
      <c r="D12" s="14">
        <f>D13+D14+D15</f>
        <v>155980</v>
      </c>
      <c r="E12" s="14">
        <f>E13+E14+E15</f>
        <v>21034</v>
      </c>
      <c r="F12" s="14">
        <f aca="true" t="shared" si="4" ref="F12:M12">F13+F14+F15</f>
        <v>120625</v>
      </c>
      <c r="G12" s="14">
        <f t="shared" si="4"/>
        <v>195940</v>
      </c>
      <c r="H12" s="14">
        <f t="shared" si="4"/>
        <v>168389</v>
      </c>
      <c r="I12" s="14">
        <f t="shared" si="4"/>
        <v>161383</v>
      </c>
      <c r="J12" s="14">
        <f t="shared" si="4"/>
        <v>110306</v>
      </c>
      <c r="K12" s="14">
        <f t="shared" si="4"/>
        <v>128599</v>
      </c>
      <c r="L12" s="14">
        <f t="shared" si="4"/>
        <v>59596</v>
      </c>
      <c r="M12" s="14">
        <f t="shared" si="4"/>
        <v>37443</v>
      </c>
      <c r="N12" s="12">
        <f t="shared" si="2"/>
        <v>1465644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83583</v>
      </c>
      <c r="C13" s="14">
        <v>67203</v>
      </c>
      <c r="D13" s="14">
        <v>75540</v>
      </c>
      <c r="E13" s="14">
        <v>10432</v>
      </c>
      <c r="F13" s="14">
        <v>58228</v>
      </c>
      <c r="G13" s="14">
        <v>95495</v>
      </c>
      <c r="H13" s="14">
        <v>86702</v>
      </c>
      <c r="I13" s="14">
        <v>82017</v>
      </c>
      <c r="J13" s="14">
        <v>53964</v>
      </c>
      <c r="K13" s="14">
        <v>62637</v>
      </c>
      <c r="L13" s="14">
        <v>28512</v>
      </c>
      <c r="M13" s="14">
        <v>17627</v>
      </c>
      <c r="N13" s="12">
        <f t="shared" si="2"/>
        <v>721940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83000</v>
      </c>
      <c r="C14" s="14">
        <v>62709</v>
      </c>
      <c r="D14" s="14">
        <v>77562</v>
      </c>
      <c r="E14" s="14">
        <v>9913</v>
      </c>
      <c r="F14" s="14">
        <v>58672</v>
      </c>
      <c r="G14" s="14">
        <v>92588</v>
      </c>
      <c r="H14" s="14">
        <v>76114</v>
      </c>
      <c r="I14" s="14">
        <v>76474</v>
      </c>
      <c r="J14" s="14">
        <v>53100</v>
      </c>
      <c r="K14" s="14">
        <v>62940</v>
      </c>
      <c r="L14" s="14">
        <v>29323</v>
      </c>
      <c r="M14" s="14">
        <v>18959</v>
      </c>
      <c r="N14" s="12">
        <f t="shared" si="2"/>
        <v>701354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4279</v>
      </c>
      <c r="C15" s="14">
        <v>5575</v>
      </c>
      <c r="D15" s="14">
        <v>2878</v>
      </c>
      <c r="E15" s="14">
        <v>689</v>
      </c>
      <c r="F15" s="14">
        <v>3725</v>
      </c>
      <c r="G15" s="14">
        <v>7857</v>
      </c>
      <c r="H15" s="14">
        <v>5573</v>
      </c>
      <c r="I15" s="14">
        <v>2892</v>
      </c>
      <c r="J15" s="14">
        <v>3242</v>
      </c>
      <c r="K15" s="14">
        <v>3022</v>
      </c>
      <c r="L15" s="14">
        <v>1761</v>
      </c>
      <c r="M15" s="14">
        <v>857</v>
      </c>
      <c r="N15" s="12">
        <f t="shared" si="2"/>
        <v>42350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33112</v>
      </c>
      <c r="C16" s="14">
        <f>C17+C18+C19</f>
        <v>22045</v>
      </c>
      <c r="D16" s="14">
        <f>D17+D18+D19</f>
        <v>25433</v>
      </c>
      <c r="E16" s="14">
        <f>E17+E18+E19</f>
        <v>3193</v>
      </c>
      <c r="F16" s="14">
        <f aca="true" t="shared" si="5" ref="F16:M16">F17+F18+F19</f>
        <v>20646</v>
      </c>
      <c r="G16" s="14">
        <f t="shared" si="5"/>
        <v>33861</v>
      </c>
      <c r="H16" s="14">
        <f t="shared" si="5"/>
        <v>29531</v>
      </c>
      <c r="I16" s="14">
        <f t="shared" si="5"/>
        <v>29737</v>
      </c>
      <c r="J16" s="14">
        <f t="shared" si="5"/>
        <v>20586</v>
      </c>
      <c r="K16" s="14">
        <f t="shared" si="5"/>
        <v>28645</v>
      </c>
      <c r="L16" s="14">
        <f t="shared" si="5"/>
        <v>9616</v>
      </c>
      <c r="M16" s="14">
        <f t="shared" si="5"/>
        <v>5394</v>
      </c>
      <c r="N16" s="12">
        <f t="shared" si="2"/>
        <v>261799</v>
      </c>
    </row>
    <row r="17" spans="1:25" ht="18.75" customHeight="1">
      <c r="A17" s="15" t="s">
        <v>16</v>
      </c>
      <c r="B17" s="14">
        <v>18842</v>
      </c>
      <c r="C17" s="14">
        <v>13601</v>
      </c>
      <c r="D17" s="14">
        <v>13042</v>
      </c>
      <c r="E17" s="14">
        <v>1795</v>
      </c>
      <c r="F17" s="14">
        <v>11475</v>
      </c>
      <c r="G17" s="14">
        <v>19880</v>
      </c>
      <c r="H17" s="14">
        <v>17212</v>
      </c>
      <c r="I17" s="14">
        <v>17841</v>
      </c>
      <c r="J17" s="14">
        <v>11914</v>
      </c>
      <c r="K17" s="14">
        <v>16660</v>
      </c>
      <c r="L17" s="14">
        <v>5859</v>
      </c>
      <c r="M17" s="14">
        <v>3061</v>
      </c>
      <c r="N17" s="12">
        <f t="shared" si="2"/>
        <v>151182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13807</v>
      </c>
      <c r="C18" s="14">
        <v>7888</v>
      </c>
      <c r="D18" s="14">
        <v>12144</v>
      </c>
      <c r="E18" s="14">
        <v>1361</v>
      </c>
      <c r="F18" s="14">
        <v>8805</v>
      </c>
      <c r="G18" s="14">
        <v>13345</v>
      </c>
      <c r="H18" s="14">
        <v>11876</v>
      </c>
      <c r="I18" s="14">
        <v>11577</v>
      </c>
      <c r="J18" s="14">
        <v>8411</v>
      </c>
      <c r="K18" s="14">
        <v>11727</v>
      </c>
      <c r="L18" s="14">
        <v>3604</v>
      </c>
      <c r="M18" s="14">
        <v>2251</v>
      </c>
      <c r="N18" s="12">
        <f t="shared" si="2"/>
        <v>106796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463</v>
      </c>
      <c r="C19" s="14">
        <v>556</v>
      </c>
      <c r="D19" s="14">
        <v>247</v>
      </c>
      <c r="E19" s="14">
        <v>37</v>
      </c>
      <c r="F19" s="14">
        <v>366</v>
      </c>
      <c r="G19" s="14">
        <v>636</v>
      </c>
      <c r="H19" s="14">
        <v>443</v>
      </c>
      <c r="I19" s="14">
        <v>319</v>
      </c>
      <c r="J19" s="14">
        <v>261</v>
      </c>
      <c r="K19" s="14">
        <v>258</v>
      </c>
      <c r="L19" s="14">
        <v>153</v>
      </c>
      <c r="M19" s="14">
        <v>82</v>
      </c>
      <c r="N19" s="12">
        <f t="shared" si="2"/>
        <v>3821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125669</v>
      </c>
      <c r="C20" s="18">
        <f>C21+C22+C23</f>
        <v>80218</v>
      </c>
      <c r="D20" s="18">
        <f>D21+D22+D23</f>
        <v>75337</v>
      </c>
      <c r="E20" s="18">
        <f>E21+E22+E23</f>
        <v>10789</v>
      </c>
      <c r="F20" s="18">
        <f aca="true" t="shared" si="6" ref="F20:M20">F21+F22+F23</f>
        <v>64320</v>
      </c>
      <c r="G20" s="18">
        <f t="shared" si="6"/>
        <v>102274</v>
      </c>
      <c r="H20" s="18">
        <f t="shared" si="6"/>
        <v>108687</v>
      </c>
      <c r="I20" s="18">
        <f t="shared" si="6"/>
        <v>100631</v>
      </c>
      <c r="J20" s="18">
        <f t="shared" si="6"/>
        <v>67673</v>
      </c>
      <c r="K20" s="18">
        <f t="shared" si="6"/>
        <v>101077</v>
      </c>
      <c r="L20" s="18">
        <f t="shared" si="6"/>
        <v>39626</v>
      </c>
      <c r="M20" s="18">
        <f t="shared" si="6"/>
        <v>23135</v>
      </c>
      <c r="N20" s="12">
        <f aca="true" t="shared" si="7" ref="N20:N26">SUM(B20:M20)</f>
        <v>899436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66939</v>
      </c>
      <c r="C21" s="14">
        <v>45678</v>
      </c>
      <c r="D21" s="14">
        <v>42340</v>
      </c>
      <c r="E21" s="14">
        <v>6077</v>
      </c>
      <c r="F21" s="14">
        <v>35772</v>
      </c>
      <c r="G21" s="14">
        <v>57714</v>
      </c>
      <c r="H21" s="14">
        <v>63634</v>
      </c>
      <c r="I21" s="14">
        <v>56556</v>
      </c>
      <c r="J21" s="14">
        <v>37349</v>
      </c>
      <c r="K21" s="14">
        <v>54025</v>
      </c>
      <c r="L21" s="14">
        <v>21512</v>
      </c>
      <c r="M21" s="14">
        <v>12270</v>
      </c>
      <c r="N21" s="12">
        <f t="shared" si="7"/>
        <v>499866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56485</v>
      </c>
      <c r="C22" s="14">
        <v>32482</v>
      </c>
      <c r="D22" s="14">
        <v>31948</v>
      </c>
      <c r="E22" s="14">
        <v>4485</v>
      </c>
      <c r="F22" s="14">
        <v>27166</v>
      </c>
      <c r="G22" s="14">
        <v>41908</v>
      </c>
      <c r="H22" s="14">
        <v>43064</v>
      </c>
      <c r="I22" s="14">
        <v>42580</v>
      </c>
      <c r="J22" s="14">
        <v>29007</v>
      </c>
      <c r="K22" s="14">
        <v>45416</v>
      </c>
      <c r="L22" s="14">
        <v>17369</v>
      </c>
      <c r="M22" s="14">
        <v>10454</v>
      </c>
      <c r="N22" s="12">
        <f t="shared" si="7"/>
        <v>382364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2245</v>
      </c>
      <c r="C23" s="14">
        <v>2058</v>
      </c>
      <c r="D23" s="14">
        <v>1049</v>
      </c>
      <c r="E23" s="14">
        <v>227</v>
      </c>
      <c r="F23" s="14">
        <v>1382</v>
      </c>
      <c r="G23" s="14">
        <v>2652</v>
      </c>
      <c r="H23" s="14">
        <v>1989</v>
      </c>
      <c r="I23" s="14">
        <v>1495</v>
      </c>
      <c r="J23" s="14">
        <v>1317</v>
      </c>
      <c r="K23" s="14">
        <v>1636</v>
      </c>
      <c r="L23" s="14">
        <v>745</v>
      </c>
      <c r="M23" s="14">
        <v>411</v>
      </c>
      <c r="N23" s="12">
        <f t="shared" si="7"/>
        <v>17206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170490</v>
      </c>
      <c r="C24" s="14">
        <f>C25+C26</f>
        <v>130781</v>
      </c>
      <c r="D24" s="14">
        <f>D25+D26</f>
        <v>124601</v>
      </c>
      <c r="E24" s="14">
        <f>E25+E26</f>
        <v>20626</v>
      </c>
      <c r="F24" s="14">
        <f aca="true" t="shared" si="8" ref="F24:M24">F25+F26</f>
        <v>121775</v>
      </c>
      <c r="G24" s="14">
        <f t="shared" si="8"/>
        <v>185296</v>
      </c>
      <c r="H24" s="14">
        <f t="shared" si="8"/>
        <v>156107</v>
      </c>
      <c r="I24" s="14">
        <f t="shared" si="8"/>
        <v>128643</v>
      </c>
      <c r="J24" s="14">
        <f t="shared" si="8"/>
        <v>96000</v>
      </c>
      <c r="K24" s="14">
        <f t="shared" si="8"/>
        <v>107150</v>
      </c>
      <c r="L24" s="14">
        <f t="shared" si="8"/>
        <v>34467</v>
      </c>
      <c r="M24" s="14">
        <f t="shared" si="8"/>
        <v>21096</v>
      </c>
      <c r="N24" s="12">
        <f t="shared" si="7"/>
        <v>1297032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71796</v>
      </c>
      <c r="C25" s="14">
        <v>61572</v>
      </c>
      <c r="D25" s="14">
        <v>59440</v>
      </c>
      <c r="E25" s="14">
        <v>10918</v>
      </c>
      <c r="F25" s="14">
        <v>57156</v>
      </c>
      <c r="G25" s="14">
        <v>91796</v>
      </c>
      <c r="H25" s="14">
        <v>81353</v>
      </c>
      <c r="I25" s="14">
        <v>56660</v>
      </c>
      <c r="J25" s="14">
        <v>48614</v>
      </c>
      <c r="K25" s="14">
        <v>46764</v>
      </c>
      <c r="L25" s="14">
        <v>15706</v>
      </c>
      <c r="M25" s="14">
        <v>8298</v>
      </c>
      <c r="N25" s="12">
        <f t="shared" si="7"/>
        <v>610073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98694</v>
      </c>
      <c r="C26" s="14">
        <v>69209</v>
      </c>
      <c r="D26" s="14">
        <v>65161</v>
      </c>
      <c r="E26" s="14">
        <v>9708</v>
      </c>
      <c r="F26" s="14">
        <v>64619</v>
      </c>
      <c r="G26" s="14">
        <v>93500</v>
      </c>
      <c r="H26" s="14">
        <v>74754</v>
      </c>
      <c r="I26" s="14">
        <v>71983</v>
      </c>
      <c r="J26" s="14">
        <v>47386</v>
      </c>
      <c r="K26" s="14">
        <v>60386</v>
      </c>
      <c r="L26" s="14">
        <v>18761</v>
      </c>
      <c r="M26" s="14">
        <v>12798</v>
      </c>
      <c r="N26" s="12">
        <f t="shared" si="7"/>
        <v>686959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1056557.12580906</v>
      </c>
      <c r="C36" s="61">
        <f aca="true" t="shared" si="11" ref="C36:M36">C37+C38+C39+C40</f>
        <v>764774.7322995</v>
      </c>
      <c r="D36" s="61">
        <f t="shared" si="11"/>
        <v>728705.22004865</v>
      </c>
      <c r="E36" s="61">
        <f t="shared" si="11"/>
        <v>144773.5441456</v>
      </c>
      <c r="F36" s="61">
        <f t="shared" si="11"/>
        <v>719796.3273963002</v>
      </c>
      <c r="G36" s="61">
        <f t="shared" si="11"/>
        <v>908550.9400000002</v>
      </c>
      <c r="H36" s="61">
        <f t="shared" si="11"/>
        <v>963854.2531000001</v>
      </c>
      <c r="I36" s="61">
        <f t="shared" si="11"/>
        <v>832837.9031641999</v>
      </c>
      <c r="J36" s="61">
        <f t="shared" si="11"/>
        <v>674382.3264154</v>
      </c>
      <c r="K36" s="61">
        <f t="shared" si="11"/>
        <v>785599.69320576</v>
      </c>
      <c r="L36" s="61">
        <f t="shared" si="11"/>
        <v>374966.60327534995</v>
      </c>
      <c r="M36" s="61">
        <f t="shared" si="11"/>
        <v>223575.72463744003</v>
      </c>
      <c r="N36" s="61">
        <f>N37+N38+N39+N40</f>
        <v>8178374.393497259</v>
      </c>
    </row>
    <row r="37" spans="1:14" ht="18.75" customHeight="1">
      <c r="A37" s="58" t="s">
        <v>55</v>
      </c>
      <c r="B37" s="55">
        <f aca="true" t="shared" si="12" ref="B37:M37">B29*B7</f>
        <v>1056525.3011999999</v>
      </c>
      <c r="C37" s="55">
        <f t="shared" si="12"/>
        <v>764671.6636</v>
      </c>
      <c r="D37" s="55">
        <f t="shared" si="12"/>
        <v>718611.8004</v>
      </c>
      <c r="E37" s="55">
        <f t="shared" si="12"/>
        <v>144487.4134</v>
      </c>
      <c r="F37" s="55">
        <f t="shared" si="12"/>
        <v>719794.6340000001</v>
      </c>
      <c r="G37" s="55">
        <f t="shared" si="12"/>
        <v>908646.3500000001</v>
      </c>
      <c r="H37" s="55">
        <f t="shared" si="12"/>
        <v>963701.0235</v>
      </c>
      <c r="I37" s="55">
        <f t="shared" si="12"/>
        <v>832758.9524</v>
      </c>
      <c r="J37" s="55">
        <f t="shared" si="12"/>
        <v>674249.0482000001</v>
      </c>
      <c r="K37" s="55">
        <f t="shared" si="12"/>
        <v>785372.3944</v>
      </c>
      <c r="L37" s="55">
        <f t="shared" si="12"/>
        <v>374820.9555</v>
      </c>
      <c r="M37" s="55">
        <f t="shared" si="12"/>
        <v>223537.38820000002</v>
      </c>
      <c r="N37" s="57">
        <f>SUM(B37:M37)</f>
        <v>8167176.924799999</v>
      </c>
    </row>
    <row r="38" spans="1:14" ht="18.75" customHeight="1">
      <c r="A38" s="58" t="s">
        <v>56</v>
      </c>
      <c r="B38" s="55">
        <f aca="true" t="shared" si="13" ref="B38:M38">B30*B7</f>
        <v>-3225.25539094</v>
      </c>
      <c r="C38" s="55">
        <f t="shared" si="13"/>
        <v>-2289.4513005</v>
      </c>
      <c r="D38" s="55">
        <f t="shared" si="13"/>
        <v>-2197.6303513499997</v>
      </c>
      <c r="E38" s="55">
        <f t="shared" si="13"/>
        <v>-360.1492544</v>
      </c>
      <c r="F38" s="55">
        <f t="shared" si="13"/>
        <v>-2159.7066037</v>
      </c>
      <c r="G38" s="55">
        <f t="shared" si="13"/>
        <v>-2757.57</v>
      </c>
      <c r="H38" s="55">
        <f t="shared" si="13"/>
        <v>-2744.3304</v>
      </c>
      <c r="I38" s="55">
        <f t="shared" si="13"/>
        <v>-2467.6492358</v>
      </c>
      <c r="J38" s="55">
        <f t="shared" si="13"/>
        <v>-1985.3217846</v>
      </c>
      <c r="K38" s="55">
        <f t="shared" si="13"/>
        <v>-2374.9411942399997</v>
      </c>
      <c r="L38" s="55">
        <f t="shared" si="13"/>
        <v>-1125.51222465</v>
      </c>
      <c r="M38" s="55">
        <f t="shared" si="13"/>
        <v>-680.70356256</v>
      </c>
      <c r="N38" s="25">
        <f>SUM(B38:M38)</f>
        <v>-24368.22130274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10129.65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10129.65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-78006.4</v>
      </c>
      <c r="C42" s="25">
        <f aca="true" t="shared" si="15" ref="C42:M42">+C43+C46+C54+C55</f>
        <v>-81806.4</v>
      </c>
      <c r="D42" s="25">
        <f t="shared" si="15"/>
        <v>-56063.6</v>
      </c>
      <c r="E42" s="25">
        <f t="shared" si="15"/>
        <v>-6929.6</v>
      </c>
      <c r="F42" s="25">
        <f t="shared" si="15"/>
        <v>-46816</v>
      </c>
      <c r="G42" s="25">
        <f t="shared" si="15"/>
        <v>-88650.2</v>
      </c>
      <c r="H42" s="25">
        <f t="shared" si="15"/>
        <v>-104411</v>
      </c>
      <c r="I42" s="25">
        <f t="shared" si="15"/>
        <v>-51015</v>
      </c>
      <c r="J42" s="25">
        <f t="shared" si="15"/>
        <v>-65789.4</v>
      </c>
      <c r="K42" s="25">
        <f t="shared" si="15"/>
        <v>-55119</v>
      </c>
      <c r="L42" s="25">
        <f t="shared" si="15"/>
        <v>-35872</v>
      </c>
      <c r="M42" s="25">
        <f t="shared" si="15"/>
        <v>-22442.8</v>
      </c>
      <c r="N42" s="25">
        <f>+N43+N46+N54+N55</f>
        <v>-692921.4</v>
      </c>
    </row>
    <row r="43" spans="1:14" ht="18.75" customHeight="1">
      <c r="A43" s="17" t="s">
        <v>60</v>
      </c>
      <c r="B43" s="26">
        <f>B44+B45</f>
        <v>-78006.4</v>
      </c>
      <c r="C43" s="26">
        <f>C44+C45</f>
        <v>-81806.4</v>
      </c>
      <c r="D43" s="26">
        <f>D44+D45</f>
        <v>-55563.6</v>
      </c>
      <c r="E43" s="26">
        <f>E44+E45</f>
        <v>-6429.6</v>
      </c>
      <c r="F43" s="26">
        <f aca="true" t="shared" si="16" ref="F43:M43">F44+F45</f>
        <v>-46816</v>
      </c>
      <c r="G43" s="26">
        <f t="shared" si="16"/>
        <v>-88650.2</v>
      </c>
      <c r="H43" s="26">
        <f t="shared" si="16"/>
        <v>-103911</v>
      </c>
      <c r="I43" s="26">
        <f t="shared" si="16"/>
        <v>-51015</v>
      </c>
      <c r="J43" s="26">
        <f t="shared" si="16"/>
        <v>-65789.4</v>
      </c>
      <c r="K43" s="26">
        <f t="shared" si="16"/>
        <v>-55119</v>
      </c>
      <c r="L43" s="26">
        <f t="shared" si="16"/>
        <v>-35872</v>
      </c>
      <c r="M43" s="26">
        <f t="shared" si="16"/>
        <v>-22442.8</v>
      </c>
      <c r="N43" s="25">
        <f aca="true" t="shared" si="17" ref="N43:N55">SUM(B43:M43)</f>
        <v>-691421.4</v>
      </c>
    </row>
    <row r="44" spans="1:25" ht="18.75" customHeight="1">
      <c r="A44" s="13" t="s">
        <v>61</v>
      </c>
      <c r="B44" s="20">
        <f>ROUND(-B9*$D$3,2)</f>
        <v>-78006.4</v>
      </c>
      <c r="C44" s="20">
        <f>ROUND(-C9*$D$3,2)</f>
        <v>-81806.4</v>
      </c>
      <c r="D44" s="20">
        <f>ROUND(-D9*$D$3,2)</f>
        <v>-55563.6</v>
      </c>
      <c r="E44" s="20">
        <f>ROUND(-E9*$D$3,2)</f>
        <v>-6429.6</v>
      </c>
      <c r="F44" s="20">
        <f aca="true" t="shared" si="18" ref="F44:M44">ROUND(-F9*$D$3,2)</f>
        <v>-46816</v>
      </c>
      <c r="G44" s="20">
        <f t="shared" si="18"/>
        <v>-88650.2</v>
      </c>
      <c r="H44" s="20">
        <f t="shared" si="18"/>
        <v>-103911</v>
      </c>
      <c r="I44" s="20">
        <f t="shared" si="18"/>
        <v>-51015</v>
      </c>
      <c r="J44" s="20">
        <f t="shared" si="18"/>
        <v>-65789.4</v>
      </c>
      <c r="K44" s="20">
        <f t="shared" si="18"/>
        <v>-55119</v>
      </c>
      <c r="L44" s="20">
        <f t="shared" si="18"/>
        <v>-35872</v>
      </c>
      <c r="M44" s="20">
        <f t="shared" si="18"/>
        <v>-22442.8</v>
      </c>
      <c r="N44" s="47">
        <f t="shared" si="17"/>
        <v>-691421.4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-500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-500</v>
      </c>
      <c r="E49" s="24">
        <v>-500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978550.7258090599</v>
      </c>
      <c r="C57" s="29">
        <f t="shared" si="21"/>
        <v>682968.3322995</v>
      </c>
      <c r="D57" s="29">
        <f t="shared" si="21"/>
        <v>672641.6200486501</v>
      </c>
      <c r="E57" s="29">
        <f t="shared" si="21"/>
        <v>137843.9441456</v>
      </c>
      <c r="F57" s="29">
        <f t="shared" si="21"/>
        <v>672980.3273963002</v>
      </c>
      <c r="G57" s="29">
        <f t="shared" si="21"/>
        <v>819900.7400000002</v>
      </c>
      <c r="H57" s="29">
        <f t="shared" si="21"/>
        <v>859443.2531000001</v>
      </c>
      <c r="I57" s="29">
        <f t="shared" si="21"/>
        <v>781822.9031641999</v>
      </c>
      <c r="J57" s="29">
        <f t="shared" si="21"/>
        <v>608592.9264154</v>
      </c>
      <c r="K57" s="29">
        <f t="shared" si="21"/>
        <v>730480.69320576</v>
      </c>
      <c r="L57" s="29">
        <f t="shared" si="21"/>
        <v>339094.60327534995</v>
      </c>
      <c r="M57" s="29">
        <f t="shared" si="21"/>
        <v>201132.92463744004</v>
      </c>
      <c r="N57" s="29">
        <f>SUM(B57:M57)</f>
        <v>7485452.993497259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978550.72</v>
      </c>
      <c r="C60" s="36">
        <f aca="true" t="shared" si="22" ref="C60:M60">SUM(C61:C74)</f>
        <v>682968.34</v>
      </c>
      <c r="D60" s="36">
        <f t="shared" si="22"/>
        <v>672641.62</v>
      </c>
      <c r="E60" s="36">
        <f t="shared" si="22"/>
        <v>137843.94</v>
      </c>
      <c r="F60" s="36">
        <f t="shared" si="22"/>
        <v>672980.32</v>
      </c>
      <c r="G60" s="36">
        <f t="shared" si="22"/>
        <v>819900.74</v>
      </c>
      <c r="H60" s="36">
        <f t="shared" si="22"/>
        <v>859443.25</v>
      </c>
      <c r="I60" s="36">
        <f t="shared" si="22"/>
        <v>781822.9</v>
      </c>
      <c r="J60" s="36">
        <f t="shared" si="22"/>
        <v>608592.93</v>
      </c>
      <c r="K60" s="36">
        <f t="shared" si="22"/>
        <v>730480.69</v>
      </c>
      <c r="L60" s="36">
        <f t="shared" si="22"/>
        <v>339094.61</v>
      </c>
      <c r="M60" s="36">
        <f t="shared" si="22"/>
        <v>201132.93</v>
      </c>
      <c r="N60" s="29">
        <f>SUM(N61:N74)</f>
        <v>7485452.989999999</v>
      </c>
    </row>
    <row r="61" spans="1:15" ht="18.75" customHeight="1">
      <c r="A61" s="17" t="s">
        <v>75</v>
      </c>
      <c r="B61" s="36">
        <v>187998.35</v>
      </c>
      <c r="C61" s="36">
        <v>200811.16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388809.51</v>
      </c>
      <c r="O61"/>
    </row>
    <row r="62" spans="1:15" ht="18.75" customHeight="1">
      <c r="A62" s="17" t="s">
        <v>76</v>
      </c>
      <c r="B62" s="36">
        <v>790552.37</v>
      </c>
      <c r="C62" s="36">
        <v>482157.18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1272709.55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672641.62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672641.62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137843.94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137843.94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672980.32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672980.32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819900.74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819900.74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674310.62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674310.62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185132.63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185132.63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781822.9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781822.9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608592.93</v>
      </c>
      <c r="K70" s="35">
        <v>0</v>
      </c>
      <c r="L70" s="35">
        <v>0</v>
      </c>
      <c r="M70" s="35">
        <v>0</v>
      </c>
      <c r="N70" s="29">
        <f t="shared" si="23"/>
        <v>608592.93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730480.69</v>
      </c>
      <c r="L71" s="35">
        <v>0</v>
      </c>
      <c r="M71" s="62"/>
      <c r="N71" s="26">
        <f t="shared" si="23"/>
        <v>730480.69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339094.61</v>
      </c>
      <c r="M72" s="35">
        <v>0</v>
      </c>
      <c r="N72" s="29">
        <f t="shared" si="23"/>
        <v>339094.61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201132.93</v>
      </c>
      <c r="N73" s="26">
        <f t="shared" si="23"/>
        <v>201132.93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2.2757116465500693</v>
      </c>
      <c r="C78" s="45">
        <v>2.232600256479079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1.9787457539331719</v>
      </c>
      <c r="C79" s="45">
        <v>1.8661631279666695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1.8147085029753292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2.5250905945093662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2.119004985181315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1.6803235435546517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1.9764731872294374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1.9331873055928903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1.9197819901023236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2.162327340868545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2.067498192532581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2.4548535354699004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2.4047123350338806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2017-05-18T14:46:40Z</dcterms:modified>
  <cp:category/>
  <cp:version/>
  <cp:contentType/>
  <cp:contentStatus/>
</cp:coreProperties>
</file>