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<sst xmlns="http://schemas.openxmlformats.org/spreadsheetml/2006/main" count="105" uniqueCount="103">
  <si>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</si>
  <si>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</si>
  <si>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</si>
  <si>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</si>
  <si>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</si>
  <si>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</si>
  <si>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</si>
  <si>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</si>
  <si>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</si>
  <si>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</si>
  <si>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</si>
  <si>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</si>
  <si>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</si>
  <si>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</si>
  <si>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</si>
  <si>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</si>
  <si>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</si>
  <si>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</si>
  <si>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</si>
  <si>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</si>
  <si>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</si>
  <si>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</si>
  <si>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</si>
  <si>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</si>
  <si>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</si>
  <si>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</si>
  <si>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</si>
  <si>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</si>
  <si>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</si>
  <si>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</si>
  <si>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</si>
  <si>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</si>
  <si>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</si>
  <si>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</si>
  <si>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</si>
  <si>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</si>
  <si>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</si>
  <si>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</si>
  <si>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</si>
  <si>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</si>
  <si>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</si>
  <si>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</si>
  <si>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</si>
  <si>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</si>
  <si>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</si>
  <si>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</si>
  <si>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</si>
  <si>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</si>
  <si>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</si>
  <si>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</si>
  <si>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</si>
  <si>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</si>
  <si>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</si>
  <si>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</si>
  <si>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</si>
  <si>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</si>
  <si>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</si>
  <si>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</si>
  <si>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</si>
  <si>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</si>
  <si>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</si>
  <si>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</si>
  <si>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</si>
  <si>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</si>
  <si>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</si>
  <si>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</si>
  <si>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</si>
  <si>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</si>
  <si>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</si>
  <si>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</si>
  <si>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</si>
  <si>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</si>
  <si>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</si>
  <si>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</si>
  <si>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</si>
  <si>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</si>
  <si>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</si>
  <si>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</si>
  <si>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</si>
  <si>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</si>
  <si>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</si>
  <si>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</si>
  <si>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</si>
  <si>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</si>
  <si>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</si>
  <si>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</si>
  <si>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</si>
  <si>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</si>
  <si>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</si>
  <si>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</si>
  <si>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</si>
  <si>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</si>
  <si>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</si>
  <si>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</si>
  <si>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</si>
  <si>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</si>
  <si>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</si>
  <si>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</si>
  <si>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</si>
  <si>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</si>
  <si>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</si>
  <si>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</si>
  <si>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02/04/17 - VENCIMENTO 12/04/17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</si>
</sst>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221108</v>
      </c>
      <c r="C7" s="10">
        <f>C8+C20+C24</f>
        <v>147895</v>
      </c>
      <c r="D7" s="10">
        <f>D8+D20+D24</f>
        <v>179514</v>
      </c>
      <c r="E7" s="10">
        <f>E8+E20+E24</f>
        <v>24623</v>
      </c>
      <c r="F7" s="10">
        <f aca="true" t="shared" si="0" ref="F7:M7">F8+F20+F24</f>
        <v>140011</v>
      </c>
      <c r="G7" s="10">
        <f t="shared" si="0"/>
        <v>217358</v>
      </c>
      <c r="H7" s="10">
        <f t="shared" si="0"/>
        <v>184306</v>
      </c>
      <c r="I7" s="10">
        <f t="shared" si="0"/>
        <v>196896</v>
      </c>
      <c r="J7" s="10">
        <f t="shared" si="0"/>
        <v>135854</v>
      </c>
      <c r="K7" s="10">
        <f t="shared" si="0"/>
        <v>187546</v>
      </c>
      <c r="L7" s="10">
        <f t="shared" si="0"/>
        <v>56399</v>
      </c>
      <c r="M7" s="10">
        <f t="shared" si="0"/>
        <v>31372</v>
      </c>
      <c r="N7" s="10">
        <f>+N8+N20+N24</f>
        <v>1722882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98850</v>
      </c>
      <c r="C8" s="12">
        <f>+C9+C12+C16</f>
        <v>69759</v>
      </c>
      <c r="D8" s="12">
        <f>+D9+D12+D16</f>
        <v>87675</v>
      </c>
      <c r="E8" s="12">
        <f>+E9+E12+E16</f>
        <v>10833</v>
      </c>
      <c r="F8" s="12">
        <f aca="true" t="shared" si="1" ref="F8:M8">+F9+F12+F16</f>
        <v>63587</v>
      </c>
      <c r="G8" s="12">
        <f t="shared" si="1"/>
        <v>103000</v>
      </c>
      <c r="H8" s="12">
        <f t="shared" si="1"/>
        <v>87826</v>
      </c>
      <c r="I8" s="12">
        <f t="shared" si="1"/>
        <v>93386</v>
      </c>
      <c r="J8" s="12">
        <f t="shared" si="1"/>
        <v>66012</v>
      </c>
      <c r="K8" s="12">
        <f t="shared" si="1"/>
        <v>89907</v>
      </c>
      <c r="L8" s="12">
        <f t="shared" si="1"/>
        <v>29826</v>
      </c>
      <c r="M8" s="12">
        <f t="shared" si="1"/>
        <v>17339</v>
      </c>
      <c r="N8" s="12">
        <f>SUM(B8:M8)</f>
        <v>818000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13364</v>
      </c>
      <c r="C9" s="14">
        <v>12028</v>
      </c>
      <c r="D9" s="14">
        <v>10647</v>
      </c>
      <c r="E9" s="14">
        <v>913</v>
      </c>
      <c r="F9" s="14">
        <v>7797</v>
      </c>
      <c r="G9" s="14">
        <v>14774</v>
      </c>
      <c r="H9" s="14">
        <v>15714</v>
      </c>
      <c r="I9" s="14">
        <v>9343</v>
      </c>
      <c r="J9" s="14">
        <v>10351</v>
      </c>
      <c r="K9" s="14">
        <v>10020</v>
      </c>
      <c r="L9" s="14">
        <v>4539</v>
      </c>
      <c r="M9" s="14">
        <v>2483</v>
      </c>
      <c r="N9" s="12">
        <f aca="true" t="shared" si="2" ref="N9:N19">SUM(B9:M9)</f>
        <v>111973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13364</v>
      </c>
      <c r="C10" s="14">
        <f>+C9-C11</f>
        <v>12028</v>
      </c>
      <c r="D10" s="14">
        <f>+D9-D11</f>
        <v>10647</v>
      </c>
      <c r="E10" s="14">
        <f>+E9-E11</f>
        <v>913</v>
      </c>
      <c r="F10" s="14">
        <f aca="true" t="shared" si="3" ref="F10:M10">+F9-F11</f>
        <v>7797</v>
      </c>
      <c r="G10" s="14">
        <f t="shared" si="3"/>
        <v>14774</v>
      </c>
      <c r="H10" s="14">
        <f t="shared" si="3"/>
        <v>15714</v>
      </c>
      <c r="I10" s="14">
        <f t="shared" si="3"/>
        <v>9343</v>
      </c>
      <c r="J10" s="14">
        <f t="shared" si="3"/>
        <v>10351</v>
      </c>
      <c r="K10" s="14">
        <f t="shared" si="3"/>
        <v>10020</v>
      </c>
      <c r="L10" s="14">
        <f t="shared" si="3"/>
        <v>4539</v>
      </c>
      <c r="M10" s="14">
        <f t="shared" si="3"/>
        <v>2483</v>
      </c>
      <c r="N10" s="12">
        <f t="shared" si="2"/>
        <v>111973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68975</v>
      </c>
      <c r="C12" s="14">
        <f>C13+C14+C15</f>
        <v>47768</v>
      </c>
      <c r="D12" s="14">
        <f>D13+D14+D15</f>
        <v>64316</v>
      </c>
      <c r="E12" s="14">
        <f>E13+E14+E15</f>
        <v>8289</v>
      </c>
      <c r="F12" s="14">
        <f aca="true" t="shared" si="4" ref="F12:M12">F13+F14+F15</f>
        <v>45825</v>
      </c>
      <c r="G12" s="14">
        <f t="shared" si="4"/>
        <v>72554</v>
      </c>
      <c r="H12" s="14">
        <f t="shared" si="4"/>
        <v>59500</v>
      </c>
      <c r="I12" s="14">
        <f t="shared" si="4"/>
        <v>68453</v>
      </c>
      <c r="J12" s="14">
        <f t="shared" si="4"/>
        <v>45043</v>
      </c>
      <c r="K12" s="14">
        <f t="shared" si="4"/>
        <v>62389</v>
      </c>
      <c r="L12" s="14">
        <f t="shared" si="4"/>
        <v>20934</v>
      </c>
      <c r="M12" s="14">
        <f t="shared" si="4"/>
        <v>12577</v>
      </c>
      <c r="N12" s="12">
        <f t="shared" si="2"/>
        <v>576623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32795</v>
      </c>
      <c r="C13" s="14">
        <v>23831</v>
      </c>
      <c r="D13" s="14">
        <v>30832</v>
      </c>
      <c r="E13" s="14">
        <v>4055</v>
      </c>
      <c r="F13" s="14">
        <v>22224</v>
      </c>
      <c r="G13" s="14">
        <v>35278</v>
      </c>
      <c r="H13" s="14">
        <v>29957</v>
      </c>
      <c r="I13" s="14">
        <v>33298</v>
      </c>
      <c r="J13" s="14">
        <v>21174</v>
      </c>
      <c r="K13" s="14">
        <v>27891</v>
      </c>
      <c r="L13" s="14">
        <v>9108</v>
      </c>
      <c r="M13" s="14">
        <v>5475</v>
      </c>
      <c r="N13" s="12">
        <f t="shared" si="2"/>
        <v>275918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35207</v>
      </c>
      <c r="C14" s="14">
        <v>22883</v>
      </c>
      <c r="D14" s="14">
        <v>32760</v>
      </c>
      <c r="E14" s="14">
        <v>4072</v>
      </c>
      <c r="F14" s="14">
        <v>22828</v>
      </c>
      <c r="G14" s="14">
        <v>35530</v>
      </c>
      <c r="H14" s="14">
        <v>28462</v>
      </c>
      <c r="I14" s="14">
        <v>34443</v>
      </c>
      <c r="J14" s="14">
        <v>23104</v>
      </c>
      <c r="K14" s="14">
        <v>33672</v>
      </c>
      <c r="L14" s="14">
        <v>11449</v>
      </c>
      <c r="M14" s="14">
        <v>6923</v>
      </c>
      <c r="N14" s="12">
        <f t="shared" si="2"/>
        <v>291333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973</v>
      </c>
      <c r="C15" s="14">
        <v>1054</v>
      </c>
      <c r="D15" s="14">
        <v>724</v>
      </c>
      <c r="E15" s="14">
        <v>162</v>
      </c>
      <c r="F15" s="14">
        <v>773</v>
      </c>
      <c r="G15" s="14">
        <v>1746</v>
      </c>
      <c r="H15" s="14">
        <v>1081</v>
      </c>
      <c r="I15" s="14">
        <v>712</v>
      </c>
      <c r="J15" s="14">
        <v>765</v>
      </c>
      <c r="K15" s="14">
        <v>826</v>
      </c>
      <c r="L15" s="14">
        <v>377</v>
      </c>
      <c r="M15" s="14">
        <v>179</v>
      </c>
      <c r="N15" s="12">
        <f t="shared" si="2"/>
        <v>9372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16511</v>
      </c>
      <c r="C16" s="14">
        <f>C17+C18+C19</f>
        <v>9963</v>
      </c>
      <c r="D16" s="14">
        <f>D17+D18+D19</f>
        <v>12712</v>
      </c>
      <c r="E16" s="14">
        <f>E17+E18+E19</f>
        <v>1631</v>
      </c>
      <c r="F16" s="14">
        <f aca="true" t="shared" si="5" ref="F16:M16">F17+F18+F19</f>
        <v>9965</v>
      </c>
      <c r="G16" s="14">
        <f t="shared" si="5"/>
        <v>15672</v>
      </c>
      <c r="H16" s="14">
        <f t="shared" si="5"/>
        <v>12612</v>
      </c>
      <c r="I16" s="14">
        <f t="shared" si="5"/>
        <v>15590</v>
      </c>
      <c r="J16" s="14">
        <f t="shared" si="5"/>
        <v>10618</v>
      </c>
      <c r="K16" s="14">
        <f t="shared" si="5"/>
        <v>17498</v>
      </c>
      <c r="L16" s="14">
        <f t="shared" si="5"/>
        <v>4353</v>
      </c>
      <c r="M16" s="14">
        <f t="shared" si="5"/>
        <v>2279</v>
      </c>
      <c r="N16" s="12">
        <f t="shared" si="2"/>
        <v>129404</v>
      </c>
    </row>
    <row r="17" spans="1:25" ht="18.75" customHeight="1">
      <c r="A17" s="15" t="s">
        <v>16</v>
      </c>
      <c r="B17" s="14">
        <v>9574</v>
      </c>
      <c r="C17" s="14">
        <v>6272</v>
      </c>
      <c r="D17" s="14">
        <v>6655</v>
      </c>
      <c r="E17" s="14">
        <v>903</v>
      </c>
      <c r="F17" s="14">
        <v>5614</v>
      </c>
      <c r="G17" s="14">
        <v>8770</v>
      </c>
      <c r="H17" s="14">
        <v>7313</v>
      </c>
      <c r="I17" s="14">
        <v>9193</v>
      </c>
      <c r="J17" s="14">
        <v>5875</v>
      </c>
      <c r="K17" s="14">
        <v>9800</v>
      </c>
      <c r="L17" s="14">
        <v>2369</v>
      </c>
      <c r="M17" s="14">
        <v>1134</v>
      </c>
      <c r="N17" s="12">
        <f t="shared" si="2"/>
        <v>73472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6776</v>
      </c>
      <c r="C18" s="14">
        <v>3555</v>
      </c>
      <c r="D18" s="14">
        <v>5984</v>
      </c>
      <c r="E18" s="14">
        <v>713</v>
      </c>
      <c r="F18" s="14">
        <v>4262</v>
      </c>
      <c r="G18" s="14">
        <v>6705</v>
      </c>
      <c r="H18" s="14">
        <v>5148</v>
      </c>
      <c r="I18" s="14">
        <v>6291</v>
      </c>
      <c r="J18" s="14">
        <v>4663</v>
      </c>
      <c r="K18" s="14">
        <v>7597</v>
      </c>
      <c r="L18" s="14">
        <v>1949</v>
      </c>
      <c r="M18" s="14">
        <v>1126</v>
      </c>
      <c r="N18" s="12">
        <f t="shared" si="2"/>
        <v>54769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161</v>
      </c>
      <c r="C19" s="14">
        <v>136</v>
      </c>
      <c r="D19" s="14">
        <v>73</v>
      </c>
      <c r="E19" s="14">
        <v>15</v>
      </c>
      <c r="F19" s="14">
        <v>89</v>
      </c>
      <c r="G19" s="14">
        <v>197</v>
      </c>
      <c r="H19" s="14">
        <v>151</v>
      </c>
      <c r="I19" s="14">
        <v>106</v>
      </c>
      <c r="J19" s="14">
        <v>80</v>
      </c>
      <c r="K19" s="14">
        <v>101</v>
      </c>
      <c r="L19" s="14">
        <v>35</v>
      </c>
      <c r="M19" s="14">
        <v>19</v>
      </c>
      <c r="N19" s="12">
        <f t="shared" si="2"/>
        <v>1163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49751</v>
      </c>
      <c r="C20" s="18">
        <f>C21+C22+C23</f>
        <v>29093</v>
      </c>
      <c r="D20" s="18">
        <f>D21+D22+D23</f>
        <v>35218</v>
      </c>
      <c r="E20" s="18">
        <f>E21+E22+E23</f>
        <v>5003</v>
      </c>
      <c r="F20" s="18">
        <f aca="true" t="shared" si="6" ref="F20:M20">F21+F22+F23</f>
        <v>27479</v>
      </c>
      <c r="G20" s="18">
        <f t="shared" si="6"/>
        <v>40036</v>
      </c>
      <c r="H20" s="18">
        <f t="shared" si="6"/>
        <v>36982</v>
      </c>
      <c r="I20" s="18">
        <f t="shared" si="6"/>
        <v>46806</v>
      </c>
      <c r="J20" s="18">
        <f t="shared" si="6"/>
        <v>27732</v>
      </c>
      <c r="K20" s="18">
        <f t="shared" si="6"/>
        <v>49718</v>
      </c>
      <c r="L20" s="18">
        <f t="shared" si="6"/>
        <v>13851</v>
      </c>
      <c r="M20" s="18">
        <f t="shared" si="6"/>
        <v>7537</v>
      </c>
      <c r="N20" s="12">
        <f aca="true" t="shared" si="7" ref="N20:N26">SUM(B20:M20)</f>
        <v>369206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27052</v>
      </c>
      <c r="C21" s="14">
        <v>17471</v>
      </c>
      <c r="D21" s="14">
        <v>18829</v>
      </c>
      <c r="E21" s="14">
        <v>2862</v>
      </c>
      <c r="F21" s="14">
        <v>15594</v>
      </c>
      <c r="G21" s="14">
        <v>22223</v>
      </c>
      <c r="H21" s="14">
        <v>21780</v>
      </c>
      <c r="I21" s="14">
        <v>26103</v>
      </c>
      <c r="J21" s="14">
        <v>15332</v>
      </c>
      <c r="K21" s="14">
        <v>25439</v>
      </c>
      <c r="L21" s="14">
        <v>7318</v>
      </c>
      <c r="M21" s="14">
        <v>3905</v>
      </c>
      <c r="N21" s="12">
        <f t="shared" si="7"/>
        <v>203908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22213</v>
      </c>
      <c r="C22" s="14">
        <v>11243</v>
      </c>
      <c r="D22" s="14">
        <v>16094</v>
      </c>
      <c r="E22" s="14">
        <v>2069</v>
      </c>
      <c r="F22" s="14">
        <v>11563</v>
      </c>
      <c r="G22" s="14">
        <v>17205</v>
      </c>
      <c r="H22" s="14">
        <v>14852</v>
      </c>
      <c r="I22" s="14">
        <v>20396</v>
      </c>
      <c r="J22" s="14">
        <v>12071</v>
      </c>
      <c r="K22" s="14">
        <v>23791</v>
      </c>
      <c r="L22" s="14">
        <v>6376</v>
      </c>
      <c r="M22" s="14">
        <v>3561</v>
      </c>
      <c r="N22" s="12">
        <f t="shared" si="7"/>
        <v>161434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486</v>
      </c>
      <c r="C23" s="14">
        <v>379</v>
      </c>
      <c r="D23" s="14">
        <v>295</v>
      </c>
      <c r="E23" s="14">
        <v>72</v>
      </c>
      <c r="F23" s="14">
        <v>322</v>
      </c>
      <c r="G23" s="14">
        <v>608</v>
      </c>
      <c r="H23" s="14">
        <v>350</v>
      </c>
      <c r="I23" s="14">
        <v>307</v>
      </c>
      <c r="J23" s="14">
        <v>329</v>
      </c>
      <c r="K23" s="14">
        <v>488</v>
      </c>
      <c r="L23" s="14">
        <v>157</v>
      </c>
      <c r="M23" s="14">
        <v>71</v>
      </c>
      <c r="N23" s="12">
        <f t="shared" si="7"/>
        <v>3864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72507</v>
      </c>
      <c r="C24" s="14">
        <f>C25+C26</f>
        <v>49043</v>
      </c>
      <c r="D24" s="14">
        <f>D25+D26</f>
        <v>56621</v>
      </c>
      <c r="E24" s="14">
        <f>E25+E26</f>
        <v>8787</v>
      </c>
      <c r="F24" s="14">
        <f aca="true" t="shared" si="8" ref="F24:M24">F25+F26</f>
        <v>48945</v>
      </c>
      <c r="G24" s="14">
        <f t="shared" si="8"/>
        <v>74322</v>
      </c>
      <c r="H24" s="14">
        <f t="shared" si="8"/>
        <v>59498</v>
      </c>
      <c r="I24" s="14">
        <f t="shared" si="8"/>
        <v>56704</v>
      </c>
      <c r="J24" s="14">
        <f t="shared" si="8"/>
        <v>42110</v>
      </c>
      <c r="K24" s="14">
        <f t="shared" si="8"/>
        <v>47921</v>
      </c>
      <c r="L24" s="14">
        <f t="shared" si="8"/>
        <v>12722</v>
      </c>
      <c r="M24" s="14">
        <f t="shared" si="8"/>
        <v>6496</v>
      </c>
      <c r="N24" s="12">
        <f t="shared" si="7"/>
        <v>535676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35813</v>
      </c>
      <c r="C25" s="14">
        <v>27750</v>
      </c>
      <c r="D25" s="14">
        <v>32306</v>
      </c>
      <c r="E25" s="14">
        <v>5303</v>
      </c>
      <c r="F25" s="14">
        <v>27948</v>
      </c>
      <c r="G25" s="14">
        <v>43851</v>
      </c>
      <c r="H25" s="14">
        <v>35897</v>
      </c>
      <c r="I25" s="14">
        <v>29320</v>
      </c>
      <c r="J25" s="14">
        <v>24931</v>
      </c>
      <c r="K25" s="14">
        <v>24908</v>
      </c>
      <c r="L25" s="14">
        <v>6970</v>
      </c>
      <c r="M25" s="14">
        <v>3253</v>
      </c>
      <c r="N25" s="12">
        <f t="shared" si="7"/>
        <v>298250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36694</v>
      </c>
      <c r="C26" s="14">
        <v>21293</v>
      </c>
      <c r="D26" s="14">
        <v>24315</v>
      </c>
      <c r="E26" s="14">
        <v>3484</v>
      </c>
      <c r="F26" s="14">
        <v>20997</v>
      </c>
      <c r="G26" s="14">
        <v>30471</v>
      </c>
      <c r="H26" s="14">
        <v>23601</v>
      </c>
      <c r="I26" s="14">
        <v>27384</v>
      </c>
      <c r="J26" s="14">
        <v>17179</v>
      </c>
      <c r="K26" s="14">
        <v>23013</v>
      </c>
      <c r="L26" s="14">
        <v>5752</v>
      </c>
      <c r="M26" s="14">
        <v>3243</v>
      </c>
      <c r="N26" s="12">
        <f t="shared" si="7"/>
        <v>237426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450559.77124967996</v>
      </c>
      <c r="C36" s="61">
        <f aca="true" t="shared" si="11" ref="C36:M36">C37+C38+C39+C40</f>
        <v>291457.8082975</v>
      </c>
      <c r="D36" s="61">
        <f t="shared" si="11"/>
        <v>337076.76347570005</v>
      </c>
      <c r="E36" s="61">
        <f t="shared" si="11"/>
        <v>62544.03046319999</v>
      </c>
      <c r="F36" s="61">
        <f t="shared" si="11"/>
        <v>297954.52606255</v>
      </c>
      <c r="G36" s="61">
        <f t="shared" si="11"/>
        <v>366823.7532</v>
      </c>
      <c r="H36" s="61">
        <f t="shared" si="11"/>
        <v>364303.1954</v>
      </c>
      <c r="I36" s="61">
        <f t="shared" si="11"/>
        <v>379388.1777728</v>
      </c>
      <c r="J36" s="61">
        <f t="shared" si="11"/>
        <v>294956.5567922</v>
      </c>
      <c r="K36" s="61">
        <f t="shared" si="11"/>
        <v>389068.85988896</v>
      </c>
      <c r="L36" s="61">
        <f t="shared" si="11"/>
        <v>139253.08612057</v>
      </c>
      <c r="M36" s="61">
        <f t="shared" si="11"/>
        <v>75917.05138432</v>
      </c>
      <c r="N36" s="61">
        <f>N37+N38+N39+N40</f>
        <v>3449303.5801074794</v>
      </c>
    </row>
    <row r="37" spans="1:14" ht="18.75" customHeight="1">
      <c r="A37" s="58" t="s">
        <v>55</v>
      </c>
      <c r="B37" s="55">
        <f aca="true" t="shared" si="12" ref="B37:M37">B29*B7</f>
        <v>448672.3536</v>
      </c>
      <c r="C37" s="55">
        <f t="shared" si="12"/>
        <v>289933.358</v>
      </c>
      <c r="D37" s="55">
        <f t="shared" si="12"/>
        <v>325782.0072</v>
      </c>
      <c r="E37" s="55">
        <f t="shared" si="12"/>
        <v>62052.42229999999</v>
      </c>
      <c r="F37" s="55">
        <f t="shared" si="12"/>
        <v>296683.309</v>
      </c>
      <c r="G37" s="55">
        <f t="shared" si="12"/>
        <v>365270.119</v>
      </c>
      <c r="H37" s="55">
        <f t="shared" si="12"/>
        <v>362437.749</v>
      </c>
      <c r="I37" s="55">
        <f t="shared" si="12"/>
        <v>377961.5616</v>
      </c>
      <c r="J37" s="55">
        <f t="shared" si="12"/>
        <v>293702.7626</v>
      </c>
      <c r="K37" s="55">
        <f t="shared" si="12"/>
        <v>387638.8274</v>
      </c>
      <c r="L37" s="55">
        <f t="shared" si="12"/>
        <v>138397.5061</v>
      </c>
      <c r="M37" s="55">
        <f t="shared" si="12"/>
        <v>75427.6996</v>
      </c>
      <c r="N37" s="57">
        <f>SUM(B37:M37)</f>
        <v>3423959.6753999996</v>
      </c>
    </row>
    <row r="38" spans="1:14" ht="18.75" customHeight="1">
      <c r="A38" s="58" t="s">
        <v>56</v>
      </c>
      <c r="B38" s="55">
        <f aca="true" t="shared" si="13" ref="B38:M38">B30*B7</f>
        <v>-1369.66235032</v>
      </c>
      <c r="C38" s="55">
        <f t="shared" si="13"/>
        <v>-868.0697025</v>
      </c>
      <c r="D38" s="55">
        <f t="shared" si="13"/>
        <v>-996.2937242999999</v>
      </c>
      <c r="E38" s="55">
        <f t="shared" si="13"/>
        <v>-154.6718368</v>
      </c>
      <c r="F38" s="55">
        <f t="shared" si="13"/>
        <v>-890.18293745</v>
      </c>
      <c r="G38" s="55">
        <f t="shared" si="13"/>
        <v>-1108.5258000000001</v>
      </c>
      <c r="H38" s="55">
        <f t="shared" si="13"/>
        <v>-1032.1136</v>
      </c>
      <c r="I38" s="55">
        <f t="shared" si="13"/>
        <v>-1119.9838272</v>
      </c>
      <c r="J38" s="55">
        <f t="shared" si="13"/>
        <v>-864.8058078</v>
      </c>
      <c r="K38" s="55">
        <f t="shared" si="13"/>
        <v>-1172.2075110399999</v>
      </c>
      <c r="L38" s="55">
        <f t="shared" si="13"/>
        <v>-415.57997943</v>
      </c>
      <c r="M38" s="55">
        <f t="shared" si="13"/>
        <v>-229.68821568</v>
      </c>
      <c r="N38" s="25">
        <f>SUM(B38:M38)</f>
        <v>-10221.78529252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-50783.2</v>
      </c>
      <c r="C42" s="25">
        <f aca="true" t="shared" si="15" ref="C42:M42">+C43+C46+C54+C55</f>
        <v>-45706.4</v>
      </c>
      <c r="D42" s="25">
        <f t="shared" si="15"/>
        <v>-40958.6</v>
      </c>
      <c r="E42" s="25">
        <f t="shared" si="15"/>
        <v>-3969.4</v>
      </c>
      <c r="F42" s="25">
        <f t="shared" si="15"/>
        <v>-29628.6</v>
      </c>
      <c r="G42" s="25">
        <f t="shared" si="15"/>
        <v>-56141.2</v>
      </c>
      <c r="H42" s="25">
        <f t="shared" si="15"/>
        <v>-60213.2</v>
      </c>
      <c r="I42" s="25">
        <f t="shared" si="15"/>
        <v>-35503.4</v>
      </c>
      <c r="J42" s="25">
        <f t="shared" si="15"/>
        <v>-39333.8</v>
      </c>
      <c r="K42" s="25">
        <f t="shared" si="15"/>
        <v>-38076</v>
      </c>
      <c r="L42" s="25">
        <f t="shared" si="15"/>
        <v>-17248.2</v>
      </c>
      <c r="M42" s="25">
        <f t="shared" si="15"/>
        <v>-9435.4</v>
      </c>
      <c r="N42" s="25">
        <f>+N43+N46+N54+N55</f>
        <v>-426997.4000000001</v>
      </c>
    </row>
    <row r="43" spans="1:14" ht="18.75" customHeight="1">
      <c r="A43" s="17" t="s">
        <v>60</v>
      </c>
      <c r="B43" s="26">
        <f>B44+B45</f>
        <v>-50783.2</v>
      </c>
      <c r="C43" s="26">
        <f>C44+C45</f>
        <v>-45706.4</v>
      </c>
      <c r="D43" s="26">
        <f>D44+D45</f>
        <v>-40458.6</v>
      </c>
      <c r="E43" s="26">
        <f>E44+E45</f>
        <v>-3469.4</v>
      </c>
      <c r="F43" s="26">
        <f aca="true" t="shared" si="16" ref="F43:M43">F44+F45</f>
        <v>-29628.6</v>
      </c>
      <c r="G43" s="26">
        <f t="shared" si="16"/>
        <v>-56141.2</v>
      </c>
      <c r="H43" s="26">
        <f t="shared" si="16"/>
        <v>-59713.2</v>
      </c>
      <c r="I43" s="26">
        <f t="shared" si="16"/>
        <v>-35503.4</v>
      </c>
      <c r="J43" s="26">
        <f t="shared" si="16"/>
        <v>-39333.8</v>
      </c>
      <c r="K43" s="26">
        <f t="shared" si="16"/>
        <v>-38076</v>
      </c>
      <c r="L43" s="26">
        <f t="shared" si="16"/>
        <v>-17248.2</v>
      </c>
      <c r="M43" s="26">
        <f t="shared" si="16"/>
        <v>-9435.4</v>
      </c>
      <c r="N43" s="25">
        <f aca="true" t="shared" si="17" ref="N43:N55">SUM(B43:M43)</f>
        <v>-425497.4000000001</v>
      </c>
    </row>
    <row r="44" spans="1:25" ht="18.75" customHeight="1">
      <c r="A44" s="13" t="s">
        <v>61</v>
      </c>
      <c r="B44" s="20">
        <f>ROUND(-B9*$D$3,2)</f>
        <v>-50783.2</v>
      </c>
      <c r="C44" s="20">
        <f>ROUND(-C9*$D$3,2)</f>
        <v>-45706.4</v>
      </c>
      <c r="D44" s="20">
        <f>ROUND(-D9*$D$3,2)</f>
        <v>-40458.6</v>
      </c>
      <c r="E44" s="20">
        <f>ROUND(-E9*$D$3,2)</f>
        <v>-3469.4</v>
      </c>
      <c r="F44" s="20">
        <f aca="true" t="shared" si="18" ref="F44:M44">ROUND(-F9*$D$3,2)</f>
        <v>-29628.6</v>
      </c>
      <c r="G44" s="20">
        <f t="shared" si="18"/>
        <v>-56141.2</v>
      </c>
      <c r="H44" s="20">
        <f t="shared" si="18"/>
        <v>-59713.2</v>
      </c>
      <c r="I44" s="20">
        <f t="shared" si="18"/>
        <v>-35503.4</v>
      </c>
      <c r="J44" s="20">
        <f t="shared" si="18"/>
        <v>-39333.8</v>
      </c>
      <c r="K44" s="20">
        <f t="shared" si="18"/>
        <v>-38076</v>
      </c>
      <c r="L44" s="20">
        <f t="shared" si="18"/>
        <v>-17248.2</v>
      </c>
      <c r="M44" s="20">
        <f t="shared" si="18"/>
        <v>-9435.4</v>
      </c>
      <c r="N44" s="47">
        <f t="shared" si="17"/>
        <v>-425497.4000000001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399776.57124967995</v>
      </c>
      <c r="C57" s="29">
        <f t="shared" si="21"/>
        <v>245751.40829750002</v>
      </c>
      <c r="D57" s="29">
        <f t="shared" si="21"/>
        <v>296118.1634757001</v>
      </c>
      <c r="E57" s="29">
        <f t="shared" si="21"/>
        <v>58574.63046319999</v>
      </c>
      <c r="F57" s="29">
        <f t="shared" si="21"/>
        <v>268325.92606255005</v>
      </c>
      <c r="G57" s="29">
        <f t="shared" si="21"/>
        <v>310682.55319999997</v>
      </c>
      <c r="H57" s="29">
        <f t="shared" si="21"/>
        <v>304089.9954</v>
      </c>
      <c r="I57" s="29">
        <f t="shared" si="21"/>
        <v>343884.77777279995</v>
      </c>
      <c r="J57" s="29">
        <f t="shared" si="21"/>
        <v>255622.75679220003</v>
      </c>
      <c r="K57" s="29">
        <f t="shared" si="21"/>
        <v>350992.85988896</v>
      </c>
      <c r="L57" s="29">
        <f t="shared" si="21"/>
        <v>122004.88612057</v>
      </c>
      <c r="M57" s="29">
        <f t="shared" si="21"/>
        <v>66481.65138432001</v>
      </c>
      <c r="N57" s="29">
        <f>SUM(B57:M57)</f>
        <v>3022306.1801074804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399776.57</v>
      </c>
      <c r="C60" s="36">
        <f aca="true" t="shared" si="22" ref="C60:M60">SUM(C61:C74)</f>
        <v>245751.41</v>
      </c>
      <c r="D60" s="36">
        <f t="shared" si="22"/>
        <v>296118.17</v>
      </c>
      <c r="E60" s="36">
        <f t="shared" si="22"/>
        <v>58574.63</v>
      </c>
      <c r="F60" s="36">
        <f t="shared" si="22"/>
        <v>268325.93</v>
      </c>
      <c r="G60" s="36">
        <f t="shared" si="22"/>
        <v>310682.55</v>
      </c>
      <c r="H60" s="36">
        <f t="shared" si="22"/>
        <v>304089.99</v>
      </c>
      <c r="I60" s="36">
        <f t="shared" si="22"/>
        <v>343884.78</v>
      </c>
      <c r="J60" s="36">
        <f t="shared" si="22"/>
        <v>255622.75</v>
      </c>
      <c r="K60" s="36">
        <f t="shared" si="22"/>
        <v>350992.86</v>
      </c>
      <c r="L60" s="36">
        <f t="shared" si="22"/>
        <v>122004.89</v>
      </c>
      <c r="M60" s="36">
        <f t="shared" si="22"/>
        <v>66481.65</v>
      </c>
      <c r="N60" s="29">
        <f>SUM(N61:N74)</f>
        <v>3022306.18</v>
      </c>
    </row>
    <row r="61" spans="1:15" ht="18.75" customHeight="1">
      <c r="A61" s="17" t="s">
        <v>75</v>
      </c>
      <c r="B61" s="36">
        <v>73762.31</v>
      </c>
      <c r="C61" s="36">
        <v>72666.03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146428.34</v>
      </c>
      <c r="O61"/>
    </row>
    <row r="62" spans="1:15" ht="18.75" customHeight="1">
      <c r="A62" s="17" t="s">
        <v>76</v>
      </c>
      <c r="B62" s="36">
        <v>326014.26</v>
      </c>
      <c r="C62" s="36">
        <v>173085.38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499099.64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296118.17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296118.17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58574.63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58574.63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268325.93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268325.93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310682.55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310682.55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243555.3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243555.3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60534.69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60534.69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343884.78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343884.78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255622.75</v>
      </c>
      <c r="K70" s="35">
        <v>0</v>
      </c>
      <c r="L70" s="35">
        <v>0</v>
      </c>
      <c r="M70" s="35">
        <v>0</v>
      </c>
      <c r="N70" s="29">
        <f t="shared" si="23"/>
        <v>255622.75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350992.86</v>
      </c>
      <c r="L71" s="35">
        <v>0</v>
      </c>
      <c r="M71" s="62"/>
      <c r="N71" s="26">
        <f t="shared" si="23"/>
        <v>350992.86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122004.89</v>
      </c>
      <c r="M72" s="35">
        <v>0</v>
      </c>
      <c r="N72" s="29">
        <f t="shared" si="23"/>
        <v>122004.89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66481.65</v>
      </c>
      <c r="N73" s="26">
        <f t="shared" si="23"/>
        <v>66481.65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2.3002574499007795</v>
      </c>
      <c r="C78" s="45">
        <v>2.2442873898750824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1.987054709732422</v>
      </c>
      <c r="C79" s="45">
        <v>1.8760242104305087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1.8212903365514668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2.5400654048328795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2.1280794084932615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1.6876478123648542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1.9849230562288755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1.9445006155715832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1.9268455315130828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2.1711289825268305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2.0745249692819896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2.469070127494636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2.4198983610965192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2017-04-11T13:47:39Z</dcterms:modified>
  <cp:category/>
  <cp:version/>
  <cp:contentType/>
  <cp:contentStatus/>
</cp:coreProperties>
</file>