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<sst xmlns="http://schemas.openxmlformats.org/spreadsheetml/2006/main" count="135" uniqueCount="135">
  <si>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</si>
  <si>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</si>
  <si>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</si>
  <si>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</si>
  <si>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</si>
  <si>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</si>
  <si>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</si>
  <si>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</si>
  <si>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</si>
  <si>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</si>
  <si>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</si>
  <si>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</si>
  <si>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</si>
  <si>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</si>
  <si>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</si>
  <si>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</si>
  <si>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</si>
  <si>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</si>
  <si>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</si>
  <si>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</si>
  <si>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</si>
  <si>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</si>
  <si>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</si>
  <si>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</si>
  <si>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</si>
  <si>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</si>
  <si>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</si>
  <si>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</si>
  <si>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</si>
  <si>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</si>
  <si>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</si>
  <si>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</si>
  <si>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</si>
  <si>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</si>
  <si>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</si>
  <si>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</si>
  <si>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</si>
  <si>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</si>
  <si>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</si>
  <si>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</si>
  <si>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</si>
  <si>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</si>
  <si>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</si>
  <si>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</si>
  <si>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</si>
  <si>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</si>
  <si>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</si>
  <si>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</si>
  <si>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</si>
  <si>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</si>
  <si>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</si>
  <si>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</si>
  <si>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</si>
  <si>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</si>
  <si>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</si>
  <si>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</si>
  <si>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</si>
  <si>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</si>
  <si>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</si>
  <si>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</si>
  <si>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</si>
  <si>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</si>
  <si>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</si>
  <si>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</si>
  <si>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</si>
  <si>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</si>
  <si>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</si>
  <si>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</si>
  <si>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</si>
  <si>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</si>
  <si>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</si>
  <si>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</si>
  <si>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</si>
  <si>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</si>
  <si>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</si>
  <si>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</si>
  <si>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</si>
  <si>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</si>
  <si>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</si>
  <si>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</si>
  <si>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</si>
  <si>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</si>
  <si>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</si>
  <si>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</si>
  <si>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</si>
  <si>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</si>
  <si>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</si>
  <si>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</si>
  <si>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</si>
  <si>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</si>
  <si>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</si>
  <si>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</si>
  <si>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</si>
  <si>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</si>
  <si>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</si>
  <si>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</si>
  <si>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</si>
  <si>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</si>
  <si>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</si>
  <si>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</si>
  <si>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</si>
  <si>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</si>
  <si>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</si>
  <si>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</si>
  <si>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</si>
  <si>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</si>
  <si>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</si>
  <si>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</si>
  <si>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</si>
  <si>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</si>
  <si>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</si>
  <si>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</si>
  <si>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</si>
  <si>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</si>
  <si>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</si>
  <si>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</si>
  <si>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</si>
  <si>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</si>
  <si>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</si>
  <si>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</si>
  <si>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</si>
  <si>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</si>
  <si>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</si>
  <si>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</si>
  <si>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</si>
  <si>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</si>
  <si>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</si>
  <si>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</si>
  <si>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</si>
  <si>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</si>
  <si>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</si>
  <si>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</si>
  <si>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</si>
  <si>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</si>
  <si>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28/04/17 - VENCIMENTO 10/05/17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</si>
</sst>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37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1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0" t="s">
        <v>14</v>
      </c>
      <c r="B4" s="82" t="s">
        <v>91</v>
      </c>
      <c r="C4" s="83"/>
      <c r="D4" s="83"/>
      <c r="E4" s="83"/>
      <c r="F4" s="83"/>
      <c r="G4" s="83"/>
      <c r="H4" s="83"/>
      <c r="I4" s="83"/>
      <c r="J4" s="84"/>
      <c r="K4" s="81" t="s">
        <v>15</v>
      </c>
    </row>
    <row r="5" spans="1:11" ht="38.25">
      <c r="A5" s="80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5" t="s">
        <v>90</v>
      </c>
      <c r="J5" s="85" t="s">
        <v>89</v>
      </c>
      <c r="K5" s="80"/>
    </row>
    <row r="6" spans="1:11" ht="18.75" customHeight="1">
      <c r="A6" s="8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0"/>
    </row>
    <row r="7" spans="1:12" ht="17.25" customHeight="1">
      <c r="A7" s="8" t="s">
        <v>27</v>
      </c>
      <c r="B7" s="9">
        <f aca="true" t="shared" si="0" ref="B7:K7">+B8+B20+B24+B27</f>
        <v>1015</v>
      </c>
      <c r="C7" s="9">
        <f t="shared" si="0"/>
        <v>1315</v>
      </c>
      <c r="D7" s="9">
        <f t="shared" si="0"/>
        <v>1963</v>
      </c>
      <c r="E7" s="9">
        <f t="shared" si="0"/>
        <v>934</v>
      </c>
      <c r="F7" s="9">
        <f t="shared" si="0"/>
        <v>2305</v>
      </c>
      <c r="G7" s="9">
        <f t="shared" si="0"/>
        <v>5727</v>
      </c>
      <c r="H7" s="9">
        <f t="shared" si="0"/>
        <v>1030</v>
      </c>
      <c r="I7" s="9">
        <f t="shared" si="0"/>
        <v>90</v>
      </c>
      <c r="J7" s="9">
        <f t="shared" si="0"/>
        <v>1120</v>
      </c>
      <c r="K7" s="9">
        <f t="shared" si="0"/>
        <v>15499</v>
      </c>
      <c r="L7" s="52"/>
    </row>
    <row r="8" spans="1:11" ht="17.25" customHeight="1">
      <c r="A8" s="10" t="s">
        <v>97</v>
      </c>
      <c r="B8" s="11">
        <f>B9+B12+B16</f>
        <v>642</v>
      </c>
      <c r="C8" s="11">
        <f aca="true" t="shared" si="1" ref="C8:J8">C9+C12+C16</f>
        <v>780</v>
      </c>
      <c r="D8" s="11">
        <f t="shared" si="1"/>
        <v>1156</v>
      </c>
      <c r="E8" s="11">
        <f t="shared" si="1"/>
        <v>575</v>
      </c>
      <c r="F8" s="11">
        <f t="shared" si="1"/>
        <v>1339</v>
      </c>
      <c r="G8" s="11">
        <f t="shared" si="1"/>
        <v>3148</v>
      </c>
      <c r="H8" s="11">
        <f t="shared" si="1"/>
        <v>682</v>
      </c>
      <c r="I8" s="11">
        <f t="shared" si="1"/>
        <v>57</v>
      </c>
      <c r="J8" s="11">
        <f t="shared" si="1"/>
        <v>618</v>
      </c>
      <c r="K8" s="11">
        <f>SUM(B8:J8)</f>
        <v>8997</v>
      </c>
    </row>
    <row r="9" spans="1:11" ht="17.25" customHeight="1">
      <c r="A9" s="15" t="s">
        <v>16</v>
      </c>
      <c r="B9" s="13">
        <f>+B10+B11</f>
        <v>125</v>
      </c>
      <c r="C9" s="13">
        <f aca="true" t="shared" si="2" ref="C9:J9">+C10+C11</f>
        <v>156</v>
      </c>
      <c r="D9" s="13">
        <f t="shared" si="2"/>
        <v>203</v>
      </c>
      <c r="E9" s="13">
        <f t="shared" si="2"/>
        <v>116</v>
      </c>
      <c r="F9" s="13">
        <f t="shared" si="2"/>
        <v>191</v>
      </c>
      <c r="G9" s="13">
        <f t="shared" si="2"/>
        <v>306</v>
      </c>
      <c r="H9" s="13">
        <f t="shared" si="2"/>
        <v>120</v>
      </c>
      <c r="I9" s="13">
        <f t="shared" si="2"/>
        <v>13</v>
      </c>
      <c r="J9" s="13">
        <f t="shared" si="2"/>
        <v>80</v>
      </c>
      <c r="K9" s="11">
        <f>SUM(B9:J9)</f>
        <v>1310</v>
      </c>
    </row>
    <row r="10" spans="1:11" ht="17.25" customHeight="1">
      <c r="A10" s="29" t="s">
        <v>17</v>
      </c>
      <c r="B10" s="13">
        <v>125</v>
      </c>
      <c r="C10" s="13">
        <v>156</v>
      </c>
      <c r="D10" s="13">
        <v>203</v>
      </c>
      <c r="E10" s="13">
        <v>116</v>
      </c>
      <c r="F10" s="13">
        <v>191</v>
      </c>
      <c r="G10" s="13">
        <v>306</v>
      </c>
      <c r="H10" s="13">
        <v>120</v>
      </c>
      <c r="I10" s="13">
        <v>13</v>
      </c>
      <c r="J10" s="13">
        <v>80</v>
      </c>
      <c r="K10" s="11">
        <f>SUM(B10:J10)</f>
        <v>1310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386</v>
      </c>
      <c r="C12" s="17">
        <f t="shared" si="3"/>
        <v>499</v>
      </c>
      <c r="D12" s="17">
        <f t="shared" si="3"/>
        <v>750</v>
      </c>
      <c r="E12" s="17">
        <f t="shared" si="3"/>
        <v>330</v>
      </c>
      <c r="F12" s="17">
        <f t="shared" si="3"/>
        <v>818</v>
      </c>
      <c r="G12" s="17">
        <f t="shared" si="3"/>
        <v>1903</v>
      </c>
      <c r="H12" s="17">
        <f t="shared" si="3"/>
        <v>427</v>
      </c>
      <c r="I12" s="17">
        <f t="shared" si="3"/>
        <v>31</v>
      </c>
      <c r="J12" s="17">
        <f t="shared" si="3"/>
        <v>424</v>
      </c>
      <c r="K12" s="11">
        <f aca="true" t="shared" si="4" ref="K12:K27">SUM(B12:J12)</f>
        <v>5568</v>
      </c>
    </row>
    <row r="13" spans="1:13" ht="17.25" customHeight="1">
      <c r="A13" s="14" t="s">
        <v>19</v>
      </c>
      <c r="B13" s="13">
        <v>216</v>
      </c>
      <c r="C13" s="13">
        <v>283</v>
      </c>
      <c r="D13" s="13">
        <v>425</v>
      </c>
      <c r="E13" s="13">
        <v>176</v>
      </c>
      <c r="F13" s="13">
        <v>428</v>
      </c>
      <c r="G13" s="13">
        <v>960</v>
      </c>
      <c r="H13" s="13">
        <v>184</v>
      </c>
      <c r="I13" s="13">
        <v>21</v>
      </c>
      <c r="J13" s="13">
        <v>194</v>
      </c>
      <c r="K13" s="11">
        <f t="shared" si="4"/>
        <v>2887</v>
      </c>
      <c r="L13" s="52"/>
      <c r="M13" s="53"/>
    </row>
    <row r="14" spans="1:12" ht="17.25" customHeight="1">
      <c r="A14" s="14" t="s">
        <v>20</v>
      </c>
      <c r="B14" s="13">
        <v>167</v>
      </c>
      <c r="C14" s="13">
        <v>198</v>
      </c>
      <c r="D14" s="13">
        <v>317</v>
      </c>
      <c r="E14" s="13">
        <v>144</v>
      </c>
      <c r="F14" s="13">
        <v>379</v>
      </c>
      <c r="G14" s="13">
        <v>921</v>
      </c>
      <c r="H14" s="13">
        <v>229</v>
      </c>
      <c r="I14" s="13">
        <v>9</v>
      </c>
      <c r="J14" s="13">
        <v>224</v>
      </c>
      <c r="K14" s="11">
        <f t="shared" si="4"/>
        <v>2588</v>
      </c>
      <c r="L14" s="52"/>
    </row>
    <row r="15" spans="1:11" ht="17.25" customHeight="1">
      <c r="A15" s="14" t="s">
        <v>21</v>
      </c>
      <c r="B15" s="13">
        <v>3</v>
      </c>
      <c r="C15" s="13">
        <v>18</v>
      </c>
      <c r="D15" s="13">
        <v>8</v>
      </c>
      <c r="E15" s="13">
        <v>10</v>
      </c>
      <c r="F15" s="13">
        <v>11</v>
      </c>
      <c r="G15" s="13">
        <v>22</v>
      </c>
      <c r="H15" s="13">
        <v>14</v>
      </c>
      <c r="I15" s="13">
        <v>1</v>
      </c>
      <c r="J15" s="13">
        <v>6</v>
      </c>
      <c r="K15" s="11">
        <f t="shared" si="4"/>
        <v>93</v>
      </c>
    </row>
    <row r="16" spans="1:11" ht="17.25" customHeight="1">
      <c r="A16" s="15" t="s">
        <v>93</v>
      </c>
      <c r="B16" s="13">
        <f>B17+B18+B19</f>
        <v>131</v>
      </c>
      <c r="C16" s="13">
        <f aca="true" t="shared" si="5" ref="C16:J16">C17+C18+C19</f>
        <v>125</v>
      </c>
      <c r="D16" s="13">
        <f t="shared" si="5"/>
        <v>203</v>
      </c>
      <c r="E16" s="13">
        <f t="shared" si="5"/>
        <v>129</v>
      </c>
      <c r="F16" s="13">
        <f t="shared" si="5"/>
        <v>330</v>
      </c>
      <c r="G16" s="13">
        <f t="shared" si="5"/>
        <v>939</v>
      </c>
      <c r="H16" s="13">
        <f t="shared" si="5"/>
        <v>135</v>
      </c>
      <c r="I16" s="13">
        <f t="shared" si="5"/>
        <v>13</v>
      </c>
      <c r="J16" s="13">
        <f t="shared" si="5"/>
        <v>114</v>
      </c>
      <c r="K16" s="11">
        <f t="shared" si="4"/>
        <v>2119</v>
      </c>
    </row>
    <row r="17" spans="1:11" ht="17.25" customHeight="1">
      <c r="A17" s="14" t="s">
        <v>94</v>
      </c>
      <c r="B17" s="13">
        <v>45</v>
      </c>
      <c r="C17" s="13">
        <v>53</v>
      </c>
      <c r="D17" s="13">
        <v>65</v>
      </c>
      <c r="E17" s="13">
        <v>63</v>
      </c>
      <c r="F17" s="13">
        <v>119</v>
      </c>
      <c r="G17" s="13">
        <v>257</v>
      </c>
      <c r="H17" s="13">
        <v>47</v>
      </c>
      <c r="I17" s="13">
        <v>6</v>
      </c>
      <c r="J17" s="13">
        <v>43</v>
      </c>
      <c r="K17" s="11">
        <f t="shared" si="4"/>
        <v>698</v>
      </c>
    </row>
    <row r="18" spans="1:11" ht="17.25" customHeight="1">
      <c r="A18" s="14" t="s">
        <v>95</v>
      </c>
      <c r="B18" s="13">
        <v>85</v>
      </c>
      <c r="C18" s="13">
        <v>71</v>
      </c>
      <c r="D18" s="13">
        <v>136</v>
      </c>
      <c r="E18" s="13">
        <v>65</v>
      </c>
      <c r="F18" s="13">
        <v>209</v>
      </c>
      <c r="G18" s="13">
        <v>679</v>
      </c>
      <c r="H18" s="13">
        <v>88</v>
      </c>
      <c r="I18" s="13">
        <v>7</v>
      </c>
      <c r="J18" s="13">
        <v>70</v>
      </c>
      <c r="K18" s="11">
        <f t="shared" si="4"/>
        <v>1410</v>
      </c>
    </row>
    <row r="19" spans="1:11" ht="17.25" customHeight="1">
      <c r="A19" s="14" t="s">
        <v>96</v>
      </c>
      <c r="B19" s="13">
        <v>1</v>
      </c>
      <c r="C19" s="13">
        <v>1</v>
      </c>
      <c r="D19" s="13">
        <v>2</v>
      </c>
      <c r="E19" s="13">
        <v>1</v>
      </c>
      <c r="F19" s="13">
        <v>2</v>
      </c>
      <c r="G19" s="13">
        <v>3</v>
      </c>
      <c r="H19" s="13">
        <v>0</v>
      </c>
      <c r="I19" s="13">
        <v>0</v>
      </c>
      <c r="J19" s="13">
        <v>1</v>
      </c>
      <c r="K19" s="11">
        <f t="shared" si="4"/>
        <v>11</v>
      </c>
    </row>
    <row r="20" spans="1:11" ht="17.25" customHeight="1">
      <c r="A20" s="16" t="s">
        <v>22</v>
      </c>
      <c r="B20" s="11">
        <f>+B21+B22+B23</f>
        <v>231</v>
      </c>
      <c r="C20" s="11">
        <f aca="true" t="shared" si="6" ref="C20:J20">+C21+C22+C23</f>
        <v>294</v>
      </c>
      <c r="D20" s="11">
        <f t="shared" si="6"/>
        <v>494</v>
      </c>
      <c r="E20" s="11">
        <f t="shared" si="6"/>
        <v>214</v>
      </c>
      <c r="F20" s="11">
        <f t="shared" si="6"/>
        <v>662</v>
      </c>
      <c r="G20" s="11">
        <f t="shared" si="6"/>
        <v>2091</v>
      </c>
      <c r="H20" s="11">
        <f t="shared" si="6"/>
        <v>212</v>
      </c>
      <c r="I20" s="11">
        <f t="shared" si="6"/>
        <v>19</v>
      </c>
      <c r="J20" s="11">
        <f t="shared" si="6"/>
        <v>282</v>
      </c>
      <c r="K20" s="11">
        <f t="shared" si="4"/>
        <v>4499</v>
      </c>
    </row>
    <row r="21" spans="1:12" ht="17.25" customHeight="1">
      <c r="A21" s="12" t="s">
        <v>23</v>
      </c>
      <c r="B21" s="13">
        <v>133</v>
      </c>
      <c r="C21" s="13">
        <v>200</v>
      </c>
      <c r="D21" s="13">
        <v>319</v>
      </c>
      <c r="E21" s="13">
        <v>134</v>
      </c>
      <c r="F21" s="13">
        <v>405</v>
      </c>
      <c r="G21" s="13">
        <v>1012</v>
      </c>
      <c r="H21" s="13">
        <v>124</v>
      </c>
      <c r="I21" s="13">
        <v>17</v>
      </c>
      <c r="J21" s="13">
        <v>161</v>
      </c>
      <c r="K21" s="11">
        <f t="shared" si="4"/>
        <v>2505</v>
      </c>
      <c r="L21" s="52"/>
    </row>
    <row r="22" spans="1:12" ht="17.25" customHeight="1">
      <c r="A22" s="12" t="s">
        <v>24</v>
      </c>
      <c r="B22" s="13">
        <v>97</v>
      </c>
      <c r="C22" s="13">
        <v>88</v>
      </c>
      <c r="D22" s="13">
        <v>170</v>
      </c>
      <c r="E22" s="13">
        <v>75</v>
      </c>
      <c r="F22" s="13">
        <v>252</v>
      </c>
      <c r="G22" s="13">
        <v>1069</v>
      </c>
      <c r="H22" s="13">
        <v>84</v>
      </c>
      <c r="I22" s="13">
        <v>2</v>
      </c>
      <c r="J22" s="13">
        <v>120</v>
      </c>
      <c r="K22" s="11">
        <f t="shared" si="4"/>
        <v>1957</v>
      </c>
      <c r="L22" s="52"/>
    </row>
    <row r="23" spans="1:11" ht="17.25" customHeight="1">
      <c r="A23" s="12" t="s">
        <v>25</v>
      </c>
      <c r="B23" s="13">
        <v>1</v>
      </c>
      <c r="C23" s="13">
        <v>6</v>
      </c>
      <c r="D23" s="13">
        <v>5</v>
      </c>
      <c r="E23" s="13">
        <v>5</v>
      </c>
      <c r="F23" s="13">
        <v>5</v>
      </c>
      <c r="G23" s="13">
        <v>10</v>
      </c>
      <c r="H23" s="13">
        <v>4</v>
      </c>
      <c r="I23" s="13">
        <v>0</v>
      </c>
      <c r="J23" s="13">
        <v>1</v>
      </c>
      <c r="K23" s="11">
        <f t="shared" si="4"/>
        <v>37</v>
      </c>
    </row>
    <row r="24" spans="1:11" ht="17.25" customHeight="1">
      <c r="A24" s="16" t="s">
        <v>26</v>
      </c>
      <c r="B24" s="13">
        <f>+B25+B26</f>
        <v>142</v>
      </c>
      <c r="C24" s="13">
        <f aca="true" t="shared" si="7" ref="C24:J24">+C25+C26</f>
        <v>241</v>
      </c>
      <c r="D24" s="13">
        <f t="shared" si="7"/>
        <v>313</v>
      </c>
      <c r="E24" s="13">
        <f t="shared" si="7"/>
        <v>145</v>
      </c>
      <c r="F24" s="13">
        <f t="shared" si="7"/>
        <v>304</v>
      </c>
      <c r="G24" s="13">
        <f t="shared" si="7"/>
        <v>488</v>
      </c>
      <c r="H24" s="13">
        <f t="shared" si="7"/>
        <v>121</v>
      </c>
      <c r="I24" s="13">
        <f t="shared" si="7"/>
        <v>14</v>
      </c>
      <c r="J24" s="13">
        <f t="shared" si="7"/>
        <v>220</v>
      </c>
      <c r="K24" s="11">
        <f t="shared" si="4"/>
        <v>1988</v>
      </c>
    </row>
    <row r="25" spans="1:12" ht="17.25" customHeight="1">
      <c r="A25" s="12" t="s">
        <v>115</v>
      </c>
      <c r="B25" s="13">
        <v>54</v>
      </c>
      <c r="C25" s="13">
        <v>89</v>
      </c>
      <c r="D25" s="13">
        <v>131</v>
      </c>
      <c r="E25" s="13">
        <v>60</v>
      </c>
      <c r="F25" s="13">
        <v>122</v>
      </c>
      <c r="G25" s="13">
        <v>185</v>
      </c>
      <c r="H25" s="13">
        <v>43</v>
      </c>
      <c r="I25" s="13">
        <v>9</v>
      </c>
      <c r="J25" s="13">
        <v>103</v>
      </c>
      <c r="K25" s="11">
        <f t="shared" si="4"/>
        <v>796</v>
      </c>
      <c r="L25" s="52"/>
    </row>
    <row r="26" spans="1:12" ht="17.25" customHeight="1">
      <c r="A26" s="12" t="s">
        <v>116</v>
      </c>
      <c r="B26" s="13">
        <v>88</v>
      </c>
      <c r="C26" s="13">
        <v>152</v>
      </c>
      <c r="D26" s="13">
        <v>182</v>
      </c>
      <c r="E26" s="13">
        <v>85</v>
      </c>
      <c r="F26" s="13">
        <v>182</v>
      </c>
      <c r="G26" s="13">
        <v>303</v>
      </c>
      <c r="H26" s="13">
        <v>78</v>
      </c>
      <c r="I26" s="13">
        <v>5</v>
      </c>
      <c r="J26" s="13">
        <v>117</v>
      </c>
      <c r="K26" s="11">
        <f t="shared" si="4"/>
        <v>1192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15</v>
      </c>
      <c r="I27" s="11">
        <v>0</v>
      </c>
      <c r="J27" s="11">
        <v>0</v>
      </c>
      <c r="K27" s="11">
        <f t="shared" si="4"/>
        <v>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32375.79</v>
      </c>
      <c r="I35" s="19">
        <v>0</v>
      </c>
      <c r="J35" s="19">
        <v>0</v>
      </c>
      <c r="K35" s="23">
        <f>SUM(B35:J35)</f>
        <v>32375.79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25613.28</v>
      </c>
      <c r="C47" s="22">
        <f aca="true" t="shared" si="12" ref="C47:H47">+C48+C57</f>
        <v>33330.17</v>
      </c>
      <c r="D47" s="22">
        <f t="shared" si="12"/>
        <v>38617.23</v>
      </c>
      <c r="E47" s="22">
        <f t="shared" si="12"/>
        <v>28575.03</v>
      </c>
      <c r="F47" s="22">
        <f t="shared" si="12"/>
        <v>35477.67</v>
      </c>
      <c r="G47" s="22">
        <f t="shared" si="12"/>
        <v>51127.52</v>
      </c>
      <c r="H47" s="22">
        <f t="shared" si="12"/>
        <v>58962.36</v>
      </c>
      <c r="I47" s="22">
        <f>+I48+I57</f>
        <v>1520.3400000000001</v>
      </c>
      <c r="J47" s="22">
        <f>+J48+J57</f>
        <v>19556.55</v>
      </c>
      <c r="K47" s="22">
        <f>SUM(B47:J47)</f>
        <v>292780.15</v>
      </c>
    </row>
    <row r="48" spans="1:11" ht="17.25" customHeight="1">
      <c r="A48" s="16" t="s">
        <v>108</v>
      </c>
      <c r="B48" s="23">
        <f>SUM(B49:B56)</f>
        <v>6906.889999999999</v>
      </c>
      <c r="C48" s="23">
        <f aca="true" t="shared" si="13" ref="C48:J48">SUM(C49:C56)</f>
        <v>9854.95</v>
      </c>
      <c r="D48" s="23">
        <f t="shared" si="13"/>
        <v>13245.650000000001</v>
      </c>
      <c r="E48" s="23">
        <f t="shared" si="13"/>
        <v>6220.98</v>
      </c>
      <c r="F48" s="23">
        <f t="shared" si="13"/>
        <v>12060.3</v>
      </c>
      <c r="G48" s="23">
        <f t="shared" si="13"/>
        <v>21642.199999999997</v>
      </c>
      <c r="H48" s="23">
        <f t="shared" si="13"/>
        <v>39021.69</v>
      </c>
      <c r="I48" s="23">
        <f t="shared" si="13"/>
        <v>1520.3400000000001</v>
      </c>
      <c r="J48" s="23">
        <f t="shared" si="13"/>
        <v>5574.46</v>
      </c>
      <c r="K48" s="23">
        <f aca="true" t="shared" si="14" ref="K48:K57">SUM(B48:J48)</f>
        <v>116047.46</v>
      </c>
    </row>
    <row r="49" spans="1:11" ht="17.25" customHeight="1">
      <c r="A49" s="34" t="s">
        <v>43</v>
      </c>
      <c r="B49" s="23">
        <f aca="true" t="shared" si="15" ref="B49:H49">ROUND(B30*B7,2)</f>
        <v>2820.08</v>
      </c>
      <c r="C49" s="23">
        <f t="shared" si="15"/>
        <v>4078.6</v>
      </c>
      <c r="D49" s="23">
        <f t="shared" si="15"/>
        <v>6869.71</v>
      </c>
      <c r="E49" s="23">
        <f t="shared" si="15"/>
        <v>2779.86</v>
      </c>
      <c r="F49" s="23">
        <f t="shared" si="15"/>
        <v>6789.61</v>
      </c>
      <c r="G49" s="23">
        <f t="shared" si="15"/>
        <v>14234.46</v>
      </c>
      <c r="H49" s="23">
        <f t="shared" si="15"/>
        <v>2935.6</v>
      </c>
      <c r="I49" s="23">
        <f>ROUND(I30*I7,2)</f>
        <v>454.62</v>
      </c>
      <c r="J49" s="23">
        <f>ROUND(J30*J7,2)</f>
        <v>3357.42</v>
      </c>
      <c r="K49" s="23">
        <f t="shared" si="14"/>
        <v>44319.96</v>
      </c>
    </row>
    <row r="50" spans="1:11" ht="17.25" customHeight="1">
      <c r="A50" s="34" t="s">
        <v>44</v>
      </c>
      <c r="B50" s="19">
        <v>0</v>
      </c>
      <c r="C50" s="23">
        <f>ROUND(C31*C7,2)</f>
        <v>9.07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9.07</v>
      </c>
    </row>
    <row r="51" spans="1:11" ht="17.25" customHeight="1">
      <c r="A51" s="66" t="s">
        <v>104</v>
      </c>
      <c r="B51" s="67">
        <f aca="true" t="shared" si="16" ref="B51:H51">ROUND(B32*B7,2)</f>
        <v>-4.87</v>
      </c>
      <c r="C51" s="67">
        <f t="shared" si="16"/>
        <v>-6.44</v>
      </c>
      <c r="D51" s="67">
        <f t="shared" si="16"/>
        <v>-9.82</v>
      </c>
      <c r="E51" s="67">
        <f t="shared" si="16"/>
        <v>-4.28</v>
      </c>
      <c r="F51" s="67">
        <f t="shared" si="16"/>
        <v>-10.83</v>
      </c>
      <c r="G51" s="67">
        <f t="shared" si="16"/>
        <v>-22.34</v>
      </c>
      <c r="H51" s="67">
        <f t="shared" si="16"/>
        <v>-4.74</v>
      </c>
      <c r="I51" s="19">
        <v>0</v>
      </c>
      <c r="J51" s="19">
        <v>0</v>
      </c>
      <c r="K51" s="67">
        <f>SUM(B51:J51)</f>
        <v>-63.32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32375.79</v>
      </c>
      <c r="I53" s="31">
        <f>+I35</f>
        <v>0</v>
      </c>
      <c r="J53" s="31">
        <f>+J35</f>
        <v>0</v>
      </c>
      <c r="K53" s="23">
        <f t="shared" si="14"/>
        <v>32375.79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-85745.17</v>
      </c>
      <c r="C61" s="35">
        <f t="shared" si="17"/>
        <v>-29131.14</v>
      </c>
      <c r="D61" s="35">
        <f t="shared" si="17"/>
        <v>-58038.83</v>
      </c>
      <c r="E61" s="35">
        <f t="shared" si="17"/>
        <v>-173620.56</v>
      </c>
      <c r="F61" s="35">
        <f t="shared" si="17"/>
        <v>-120797.98999999999</v>
      </c>
      <c r="G61" s="35">
        <f t="shared" si="17"/>
        <v>-128115.52</v>
      </c>
      <c r="H61" s="35">
        <f t="shared" si="17"/>
        <v>-17161.56</v>
      </c>
      <c r="I61" s="35">
        <f t="shared" si="17"/>
        <v>-68773.51</v>
      </c>
      <c r="J61" s="35">
        <f t="shared" si="17"/>
        <v>-12411.22</v>
      </c>
      <c r="K61" s="35">
        <f>SUM(B61:J61)</f>
        <v>-693795.5</v>
      </c>
    </row>
    <row r="62" spans="1:11" ht="18.75" customHeight="1">
      <c r="A62" s="16" t="s">
        <v>74</v>
      </c>
      <c r="B62" s="35">
        <f aca="true" t="shared" si="18" ref="B62:J62">B63+B64+B65+B66+B67+B68</f>
        <v>-68815.72</v>
      </c>
      <c r="C62" s="35">
        <f t="shared" si="18"/>
        <v>-4478.39</v>
      </c>
      <c r="D62" s="35">
        <f t="shared" si="18"/>
        <v>-32696.68</v>
      </c>
      <c r="E62" s="35">
        <f t="shared" si="18"/>
        <v>-157328.33</v>
      </c>
      <c r="F62" s="35">
        <f t="shared" si="18"/>
        <v>-98015.76999999999</v>
      </c>
      <c r="G62" s="35">
        <f t="shared" si="18"/>
        <v>-92992.25</v>
      </c>
      <c r="H62" s="35">
        <f t="shared" si="18"/>
        <v>-456</v>
      </c>
      <c r="I62" s="35">
        <f t="shared" si="18"/>
        <v>-49.4</v>
      </c>
      <c r="J62" s="35">
        <f t="shared" si="18"/>
        <v>-304</v>
      </c>
      <c r="K62" s="35">
        <f aca="true" t="shared" si="19" ref="K62:K91">SUM(B62:J62)</f>
        <v>-455136.54000000004</v>
      </c>
    </row>
    <row r="63" spans="1:11" ht="18.75" customHeight="1">
      <c r="A63" s="12" t="s">
        <v>75</v>
      </c>
      <c r="B63" s="35">
        <f>-ROUND(B9*$D$3,2)</f>
        <v>-475</v>
      </c>
      <c r="C63" s="35">
        <f aca="true" t="shared" si="20" ref="C63:J63">-ROUND(C9*$D$3,2)</f>
        <v>-592.8</v>
      </c>
      <c r="D63" s="35">
        <f t="shared" si="20"/>
        <v>-771.4</v>
      </c>
      <c r="E63" s="35">
        <f t="shared" si="20"/>
        <v>-440.8</v>
      </c>
      <c r="F63" s="35">
        <f t="shared" si="20"/>
        <v>-725.8</v>
      </c>
      <c r="G63" s="35">
        <f t="shared" si="20"/>
        <v>-1162.8</v>
      </c>
      <c r="H63" s="35">
        <f t="shared" si="20"/>
        <v>-456</v>
      </c>
      <c r="I63" s="35">
        <f t="shared" si="20"/>
        <v>-49.4</v>
      </c>
      <c r="J63" s="35">
        <f t="shared" si="20"/>
        <v>-304</v>
      </c>
      <c r="K63" s="35">
        <f t="shared" si="19"/>
        <v>-4978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-748.6</v>
      </c>
      <c r="C65" s="35">
        <v>-159.6</v>
      </c>
      <c r="D65" s="35">
        <v>-250.8</v>
      </c>
      <c r="E65" s="35">
        <v>-1102</v>
      </c>
      <c r="F65" s="35">
        <v>-376.2</v>
      </c>
      <c r="G65" s="35">
        <v>-357.2</v>
      </c>
      <c r="H65" s="19">
        <v>0</v>
      </c>
      <c r="I65" s="19">
        <v>0</v>
      </c>
      <c r="J65" s="19">
        <v>0</v>
      </c>
      <c r="K65" s="35">
        <f t="shared" si="19"/>
        <v>-2994.3999999999996</v>
      </c>
    </row>
    <row r="66" spans="1:11" ht="18.75" customHeight="1">
      <c r="A66" s="12" t="s">
        <v>105</v>
      </c>
      <c r="B66" s="35">
        <v>-3868.4</v>
      </c>
      <c r="C66" s="35">
        <v>-1303.4</v>
      </c>
      <c r="D66" s="35">
        <v>-1622.6</v>
      </c>
      <c r="E66" s="35">
        <v>-2732.2</v>
      </c>
      <c r="F66" s="35">
        <v>-1436.4</v>
      </c>
      <c r="G66" s="35">
        <v>-1436.4</v>
      </c>
      <c r="H66" s="19">
        <v>0</v>
      </c>
      <c r="I66" s="19">
        <v>0</v>
      </c>
      <c r="J66" s="19">
        <v>0</v>
      </c>
      <c r="K66" s="35">
        <f t="shared" si="19"/>
        <v>-12399.399999999998</v>
      </c>
    </row>
    <row r="67" spans="1:11" ht="18.75" customHeight="1">
      <c r="A67" s="12" t="s">
        <v>52</v>
      </c>
      <c r="B67" s="35">
        <v>-63723.72</v>
      </c>
      <c r="C67" s="35">
        <v>-2422.59</v>
      </c>
      <c r="D67" s="35">
        <v>-30051.88</v>
      </c>
      <c r="E67" s="35">
        <v>-153053.33</v>
      </c>
      <c r="F67" s="35">
        <v>-95477.37</v>
      </c>
      <c r="G67" s="35">
        <v>-90035.85</v>
      </c>
      <c r="H67" s="19">
        <v>0</v>
      </c>
      <c r="I67" s="19">
        <v>0</v>
      </c>
      <c r="J67" s="19">
        <v>0</v>
      </c>
      <c r="K67" s="35">
        <f t="shared" si="19"/>
        <v>-434764.74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-16929.45</v>
      </c>
      <c r="C69" s="67">
        <f t="shared" si="21"/>
        <v>-24652.75</v>
      </c>
      <c r="D69" s="67">
        <f t="shared" si="21"/>
        <v>-25342.149999999998</v>
      </c>
      <c r="E69" s="67">
        <f t="shared" si="21"/>
        <v>-16292.23</v>
      </c>
      <c r="F69" s="67">
        <f t="shared" si="21"/>
        <v>-22782.22</v>
      </c>
      <c r="G69" s="67">
        <f t="shared" si="21"/>
        <v>-35123.270000000004</v>
      </c>
      <c r="H69" s="67">
        <f t="shared" si="21"/>
        <v>-16705.56</v>
      </c>
      <c r="I69" s="67">
        <f t="shared" si="21"/>
        <v>-68724.11</v>
      </c>
      <c r="J69" s="67">
        <f t="shared" si="21"/>
        <v>-12107.22</v>
      </c>
      <c r="K69" s="67">
        <f t="shared" si="19"/>
        <v>-238658.96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-16929.45</v>
      </c>
      <c r="C74" s="35">
        <v>-24576.12</v>
      </c>
      <c r="D74" s="35">
        <v>-23232.78</v>
      </c>
      <c r="E74" s="35">
        <v>-16292.23</v>
      </c>
      <c r="F74" s="35">
        <v>-22388.89</v>
      </c>
      <c r="G74" s="35">
        <v>-34117.23</v>
      </c>
      <c r="H74" s="35">
        <v>-16705.56</v>
      </c>
      <c r="I74" s="35">
        <v>-5872.78</v>
      </c>
      <c r="J74" s="35">
        <v>-12107.22</v>
      </c>
      <c r="K74" s="67">
        <f t="shared" si="19"/>
        <v>-172222.26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aca="true" t="shared" si="22" ref="K103:K108">SUM(B103:J103)</f>
        <v>0</v>
      </c>
      <c r="L103" s="54"/>
    </row>
    <row r="104" spans="1:12" ht="18.75" customHeight="1">
      <c r="A104" s="16" t="s">
        <v>83</v>
      </c>
      <c r="B104" s="67">
        <f>IF(+B105&lt;0,B106,B105)</f>
        <v>18706.39</v>
      </c>
      <c r="C104" s="67">
        <f>IF(+C105&lt;0,C106,C105)</f>
        <v>23398.59</v>
      </c>
      <c r="D104" s="67">
        <f>IF(+D105&lt;0,D106,D105+D106)</f>
        <v>25365.54</v>
      </c>
      <c r="E104" s="67">
        <f>IF(+E105&lt;0,E106,E105)</f>
        <v>22354.05</v>
      </c>
      <c r="F104" s="67">
        <f>IF(+F105&lt;0,F106,F105)</f>
        <v>23417.37</v>
      </c>
      <c r="G104" s="67">
        <f>IF(+G105&lt;0,G106,G105)</f>
        <v>29479.28</v>
      </c>
      <c r="H104" s="67">
        <f>IF(+H105&lt;0,H106,H105+H106)</f>
        <v>41800.8</v>
      </c>
      <c r="I104" s="20">
        <v>0</v>
      </c>
      <c r="J104" s="67">
        <f>IF(+J105&lt;0,J106,J105+J106)</f>
        <v>13982.09</v>
      </c>
      <c r="K104" s="48">
        <f t="shared" si="22"/>
        <v>198504.10999999996</v>
      </c>
      <c r="L104" s="54"/>
    </row>
    <row r="105" spans="1:12" ht="18" customHeight="1">
      <c r="A105" s="16" t="s">
        <v>82</v>
      </c>
      <c r="B105" s="67">
        <f aca="true" t="shared" si="23" ref="B105:J105">+B48+B62+B69+B101</f>
        <v>-78838.28</v>
      </c>
      <c r="C105" s="67">
        <f t="shared" si="23"/>
        <v>-19276.19</v>
      </c>
      <c r="D105" s="67">
        <f t="shared" si="23"/>
        <v>-44793.17999999999</v>
      </c>
      <c r="E105" s="67">
        <f t="shared" si="23"/>
        <v>-167399.58</v>
      </c>
      <c r="F105" s="67">
        <f t="shared" si="23"/>
        <v>-108737.68999999999</v>
      </c>
      <c r="G105" s="67">
        <f t="shared" si="23"/>
        <v>-106473.32</v>
      </c>
      <c r="H105" s="67">
        <f t="shared" si="23"/>
        <v>21860.13</v>
      </c>
      <c r="I105" s="67">
        <f t="shared" si="23"/>
        <v>-67253.17</v>
      </c>
      <c r="J105" s="67">
        <f t="shared" si="23"/>
        <v>-6836.759999999999</v>
      </c>
      <c r="K105" s="48">
        <f t="shared" si="22"/>
        <v>-577748.04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>IF(+C57+C102+C107&lt;0,0,(C57+C102+C107+C71))</f>
        <v>23398.59</v>
      </c>
      <c r="D106" s="24">
        <f>IF(+D57+D102+D107&lt;0,0,(D57+D102+D107+D71))</f>
        <v>25365.54</v>
      </c>
      <c r="E106" s="24">
        <f t="shared" si="24"/>
        <v>22354.05</v>
      </c>
      <c r="F106" s="24">
        <f t="shared" si="24"/>
        <v>23417.37</v>
      </c>
      <c r="G106" s="24">
        <f>IF(+G57+G102+G107&lt;0,0,(G57+G102+G107+G71))</f>
        <v>29479.28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 t="shared" si="22"/>
        <v>176643.97999999995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100</v>
      </c>
      <c r="B108" s="67">
        <f>+B105</f>
        <v>-78838.28</v>
      </c>
      <c r="C108" s="67">
        <f>+C105-C71</f>
        <v>-19199.559999999998</v>
      </c>
      <c r="D108" s="67">
        <f>+D105-D71</f>
        <v>-44787.13999999999</v>
      </c>
      <c r="E108" s="67">
        <f aca="true" t="shared" si="25" ref="E108:J108">+E105</f>
        <v>-167399.58</v>
      </c>
      <c r="F108" s="67">
        <f t="shared" si="25"/>
        <v>-108737.68999999999</v>
      </c>
      <c r="G108" s="67">
        <f>+G105-G71</f>
        <v>-106467.28000000001</v>
      </c>
      <c r="H108" s="19">
        <v>0</v>
      </c>
      <c r="I108" s="67">
        <f t="shared" si="25"/>
        <v>-67253.17</v>
      </c>
      <c r="J108" s="67">
        <f t="shared" si="25"/>
        <v>-6836.759999999999</v>
      </c>
      <c r="K108" s="48">
        <f t="shared" si="22"/>
        <v>-599519.46</v>
      </c>
    </row>
    <row r="109" spans="1:12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77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198504.11</v>
      </c>
      <c r="L112" s="54"/>
    </row>
    <row r="113" spans="1:11" ht="18.75" customHeight="1">
      <c r="A113" s="26" t="s">
        <v>70</v>
      </c>
      <c r="B113" s="18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0</v>
      </c>
    </row>
    <row r="114" spans="1:11" ht="18.75" customHeight="1">
      <c r="A114" s="26" t="s">
        <v>71</v>
      </c>
      <c r="B114" s="27">
        <v>18706.39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18706.39</v>
      </c>
    </row>
    <row r="115" spans="1:11" ht="18.75" customHeight="1">
      <c r="A115" s="26" t="s">
        <v>72</v>
      </c>
      <c r="B115" s="40">
        <v>0</v>
      </c>
      <c r="C115" s="27">
        <f>+C104</f>
        <v>23398.59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23398.59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+D106</f>
        <v>25365.54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25365.54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20118.64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20118.64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2235.41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2235.41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3791.27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3791.27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9128.09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9128.09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10498.01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10498.01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40">
        <v>0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0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4642.99</v>
      </c>
      <c r="H123" s="40">
        <v>0</v>
      </c>
      <c r="I123" s="40">
        <v>0</v>
      </c>
      <c r="J123" s="40">
        <v>0</v>
      </c>
      <c r="K123" s="41">
        <f t="shared" si="26"/>
        <v>4642.99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9256.49</v>
      </c>
      <c r="H124" s="40">
        <v>0</v>
      </c>
      <c r="I124" s="40">
        <v>0</v>
      </c>
      <c r="J124" s="40">
        <v>0</v>
      </c>
      <c r="K124" s="41">
        <f t="shared" si="26"/>
        <v>9256.49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12735.05</v>
      </c>
      <c r="H125" s="40">
        <v>0</v>
      </c>
      <c r="I125" s="40">
        <v>0</v>
      </c>
      <c r="J125" s="40">
        <v>0</v>
      </c>
      <c r="K125" s="41">
        <f t="shared" si="26"/>
        <v>12735.05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2844.75</v>
      </c>
      <c r="H126" s="40">
        <v>0</v>
      </c>
      <c r="I126" s="40">
        <v>0</v>
      </c>
      <c r="J126" s="40">
        <v>0</v>
      </c>
      <c r="K126" s="41">
        <f t="shared" si="26"/>
        <v>2844.75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1">
        <f t="shared" si="26"/>
        <v>0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15267.05</v>
      </c>
      <c r="I128" s="40">
        <v>0</v>
      </c>
      <c r="J128" s="40">
        <v>0</v>
      </c>
      <c r="K128" s="41">
        <f t="shared" si="26"/>
        <v>15267.05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26533.75</v>
      </c>
      <c r="I129" s="40">
        <v>0</v>
      </c>
      <c r="J129" s="40">
        <v>0</v>
      </c>
      <c r="K129" s="41">
        <f t="shared" si="26"/>
        <v>26533.75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1">
        <f t="shared" si="26"/>
        <v>0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13982.09</v>
      </c>
      <c r="K131" s="44">
        <f t="shared" si="26"/>
        <v>13982.09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2017-05-11T19:47:00Z</dcterms:modified>
  <cp:category/>
  <cp:version/>
  <cp:contentType/>
  <cp:contentStatus/>
</cp:coreProperties>
</file>