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<sst xmlns="http://schemas.openxmlformats.org/spreadsheetml/2006/main" count="136" uniqueCount="136">
  <si>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</si>
  <si>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</si>
  <si>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</si>
  <si>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</si>
  <si>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</si>
  <si>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</si>
  <si>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</si>
  <si>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</si>
  <si>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</si>
  <si>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</si>
  <si>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</si>
  <si>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</si>
  <si>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</si>
  <si>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</si>
  <si>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</si>
  <si>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</si>
  <si>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</si>
  <si>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</si>
  <si>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</si>
  <si>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</si>
  <si>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</si>
  <si>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</si>
  <si>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</si>
  <si>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</si>
  <si>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</si>
  <si>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</si>
  <si>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</si>
  <si>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</si>
  <si>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</si>
  <si>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</si>
  <si>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</si>
  <si>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</si>
  <si>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</si>
  <si>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</si>
  <si>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</si>
  <si>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</si>
  <si>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</si>
  <si>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</si>
  <si>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</si>
  <si>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</si>
  <si>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</si>
  <si>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</si>
  <si>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</si>
  <si>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</si>
  <si>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</si>
  <si>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</si>
  <si>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</si>
  <si>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</si>
  <si>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</si>
  <si>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</si>
  <si>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</si>
  <si>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</si>
  <si>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</si>
  <si>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</si>
  <si>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</si>
  <si>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</si>
  <si>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</si>
  <si>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</si>
  <si>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</si>
  <si>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</si>
  <si>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</si>
  <si>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</si>
  <si>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</si>
  <si>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</si>
  <si>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</si>
  <si>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</si>
  <si>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</si>
  <si>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</si>
  <si>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</si>
  <si>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</si>
  <si>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</si>
  <si>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</si>
  <si>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</si>
  <si>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</si>
  <si>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</si>
  <si>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</si>
  <si>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</si>
  <si>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</si>
  <si>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</si>
  <si>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</si>
  <si>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</si>
  <si>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</si>
  <si>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</si>
  <si>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</si>
  <si>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</si>
  <si>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</si>
  <si>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</si>
  <si>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</si>
  <si>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</si>
  <si>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</si>
  <si>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</si>
  <si>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</si>
  <si>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</si>
  <si>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</si>
  <si>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</si>
  <si>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</si>
  <si>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</si>
  <si>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</si>
  <si>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</si>
  <si>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</si>
  <si>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</si>
  <si>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</si>
  <si>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</si>
  <si>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</si>
  <si>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</si>
  <si>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</si>
  <si>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</si>
  <si>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</si>
  <si>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</si>
  <si>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</si>
  <si>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</si>
  <si>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</si>
  <si>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</si>
  <si>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</si>
  <si>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</si>
  <si>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</si>
  <si>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</si>
  <si>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</si>
  <si>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</si>
  <si>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</si>
  <si>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</si>
  <si>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</si>
  <si>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</si>
  <si>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</si>
  <si>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</si>
  <si>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</si>
  <si>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</si>
  <si>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</si>
  <si>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</si>
  <si>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</si>
  <si>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</si>
  <si>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</si>
  <si>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</si>
  <si>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27/04/17 - VENCIMENTO 09/05/17</t>
  </si>
  <si>
    <t>6.3. Revisão de Remuneração pelo Transporte Coletivo ¹</t>
  </si>
  <si>
    <t xml:space="preserve">     ¹ Pagamento de combustível não fóssil de abr/17.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</si>
</sst>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610579</v>
      </c>
      <c r="C7" s="9">
        <f t="shared" si="0"/>
        <v>777241</v>
      </c>
      <c r="D7" s="9">
        <f t="shared" si="0"/>
        <v>801437</v>
      </c>
      <c r="E7" s="9">
        <f t="shared" si="0"/>
        <v>544853</v>
      </c>
      <c r="F7" s="9">
        <f t="shared" si="0"/>
        <v>739171</v>
      </c>
      <c r="G7" s="9">
        <f t="shared" si="0"/>
        <v>1257444</v>
      </c>
      <c r="H7" s="9">
        <f t="shared" si="0"/>
        <v>585357</v>
      </c>
      <c r="I7" s="9">
        <f t="shared" si="0"/>
        <v>123932</v>
      </c>
      <c r="J7" s="9">
        <f t="shared" si="0"/>
        <v>328991</v>
      </c>
      <c r="K7" s="9">
        <f t="shared" si="0"/>
        <v>5769005</v>
      </c>
      <c r="L7" s="52"/>
    </row>
    <row r="8" spans="1:11" ht="17.25" customHeight="1">
      <c r="A8" s="10" t="s">
        <v>97</v>
      </c>
      <c r="B8" s="11">
        <f>B9+B12+B16</f>
        <v>296713</v>
      </c>
      <c r="C8" s="11">
        <f aca="true" t="shared" si="1" ref="C8:J8">C9+C12+C16</f>
        <v>387480</v>
      </c>
      <c r="D8" s="11">
        <f t="shared" si="1"/>
        <v>374923</v>
      </c>
      <c r="E8" s="11">
        <f t="shared" si="1"/>
        <v>272907</v>
      </c>
      <c r="F8" s="11">
        <f t="shared" si="1"/>
        <v>356235</v>
      </c>
      <c r="G8" s="11">
        <f t="shared" si="1"/>
        <v>615431</v>
      </c>
      <c r="H8" s="11">
        <f t="shared" si="1"/>
        <v>309825</v>
      </c>
      <c r="I8" s="11">
        <f t="shared" si="1"/>
        <v>56581</v>
      </c>
      <c r="J8" s="11">
        <f t="shared" si="1"/>
        <v>151625</v>
      </c>
      <c r="K8" s="11">
        <f>SUM(B8:J8)</f>
        <v>2821720</v>
      </c>
    </row>
    <row r="9" spans="1:11" ht="17.25" customHeight="1">
      <c r="A9" s="15" t="s">
        <v>16</v>
      </c>
      <c r="B9" s="13">
        <f>+B10+B11</f>
        <v>34809</v>
      </c>
      <c r="C9" s="13">
        <f aca="true" t="shared" si="2" ref="C9:J9">+C10+C11</f>
        <v>48469</v>
      </c>
      <c r="D9" s="13">
        <f t="shared" si="2"/>
        <v>41705</v>
      </c>
      <c r="E9" s="13">
        <f t="shared" si="2"/>
        <v>32969</v>
      </c>
      <c r="F9" s="13">
        <f t="shared" si="2"/>
        <v>36759</v>
      </c>
      <c r="G9" s="13">
        <f t="shared" si="2"/>
        <v>50166</v>
      </c>
      <c r="H9" s="13">
        <f t="shared" si="2"/>
        <v>47267</v>
      </c>
      <c r="I9" s="13">
        <f t="shared" si="2"/>
        <v>7828</v>
      </c>
      <c r="J9" s="13">
        <f t="shared" si="2"/>
        <v>15145</v>
      </c>
      <c r="K9" s="11">
        <f>SUM(B9:J9)</f>
        <v>315117</v>
      </c>
    </row>
    <row r="10" spans="1:11" ht="17.25" customHeight="1">
      <c r="A10" s="29" t="s">
        <v>17</v>
      </c>
      <c r="B10" s="13">
        <v>34809</v>
      </c>
      <c r="C10" s="13">
        <v>48469</v>
      </c>
      <c r="D10" s="13">
        <v>41705</v>
      </c>
      <c r="E10" s="13">
        <v>32969</v>
      </c>
      <c r="F10" s="13">
        <v>36759</v>
      </c>
      <c r="G10" s="13">
        <v>50166</v>
      </c>
      <c r="H10" s="13">
        <v>47267</v>
      </c>
      <c r="I10" s="13">
        <v>7828</v>
      </c>
      <c r="J10" s="13">
        <v>15145</v>
      </c>
      <c r="K10" s="11">
        <f>SUM(B10:J10)</f>
        <v>315117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223034</v>
      </c>
      <c r="C12" s="17">
        <f t="shared" si="3"/>
        <v>291544</v>
      </c>
      <c r="D12" s="17">
        <f t="shared" si="3"/>
        <v>283042</v>
      </c>
      <c r="E12" s="17">
        <f t="shared" si="3"/>
        <v>206421</v>
      </c>
      <c r="F12" s="17">
        <f t="shared" si="3"/>
        <v>265564</v>
      </c>
      <c r="G12" s="17">
        <f t="shared" si="3"/>
        <v>465972</v>
      </c>
      <c r="H12" s="17">
        <f t="shared" si="3"/>
        <v>227202</v>
      </c>
      <c r="I12" s="17">
        <f t="shared" si="3"/>
        <v>41163</v>
      </c>
      <c r="J12" s="17">
        <f t="shared" si="3"/>
        <v>115269</v>
      </c>
      <c r="K12" s="11">
        <f aca="true" t="shared" si="4" ref="K12:K27">SUM(B12:J12)</f>
        <v>2119211</v>
      </c>
    </row>
    <row r="13" spans="1:13" ht="17.25" customHeight="1">
      <c r="A13" s="14" t="s">
        <v>19</v>
      </c>
      <c r="B13" s="13">
        <v>111136</v>
      </c>
      <c r="C13" s="13">
        <v>155369</v>
      </c>
      <c r="D13" s="13">
        <v>157051</v>
      </c>
      <c r="E13" s="13">
        <v>109630</v>
      </c>
      <c r="F13" s="13">
        <v>140710</v>
      </c>
      <c r="G13" s="13">
        <v>232125</v>
      </c>
      <c r="H13" s="13">
        <v>107514</v>
      </c>
      <c r="I13" s="13">
        <v>23827</v>
      </c>
      <c r="J13" s="13">
        <v>63733</v>
      </c>
      <c r="K13" s="11">
        <f t="shared" si="4"/>
        <v>1101095</v>
      </c>
      <c r="L13" s="52"/>
      <c r="M13" s="53"/>
    </row>
    <row r="14" spans="1:12" ht="17.25" customHeight="1">
      <c r="A14" s="14" t="s">
        <v>20</v>
      </c>
      <c r="B14" s="13">
        <v>102391</v>
      </c>
      <c r="C14" s="13">
        <v>121155</v>
      </c>
      <c r="D14" s="13">
        <v>116399</v>
      </c>
      <c r="E14" s="13">
        <v>87742</v>
      </c>
      <c r="F14" s="13">
        <v>115179</v>
      </c>
      <c r="G14" s="13">
        <v>218358</v>
      </c>
      <c r="H14" s="13">
        <v>102447</v>
      </c>
      <c r="I14" s="13">
        <v>14818</v>
      </c>
      <c r="J14" s="13">
        <v>48307</v>
      </c>
      <c r="K14" s="11">
        <f t="shared" si="4"/>
        <v>926796</v>
      </c>
      <c r="L14" s="52"/>
    </row>
    <row r="15" spans="1:11" ht="17.25" customHeight="1">
      <c r="A15" s="14" t="s">
        <v>21</v>
      </c>
      <c r="B15" s="13">
        <v>9507</v>
      </c>
      <c r="C15" s="13">
        <v>15020</v>
      </c>
      <c r="D15" s="13">
        <v>9592</v>
      </c>
      <c r="E15" s="13">
        <v>9049</v>
      </c>
      <c r="F15" s="13">
        <v>9675</v>
      </c>
      <c r="G15" s="13">
        <v>15489</v>
      </c>
      <c r="H15" s="13">
        <v>17241</v>
      </c>
      <c r="I15" s="13">
        <v>2518</v>
      </c>
      <c r="J15" s="13">
        <v>3229</v>
      </c>
      <c r="K15" s="11">
        <f t="shared" si="4"/>
        <v>91320</v>
      </c>
    </row>
    <row r="16" spans="1:11" ht="17.25" customHeight="1">
      <c r="A16" s="15" t="s">
        <v>93</v>
      </c>
      <c r="B16" s="13">
        <f>B17+B18+B19</f>
        <v>38870</v>
      </c>
      <c r="C16" s="13">
        <f aca="true" t="shared" si="5" ref="C16:J16">C17+C18+C19</f>
        <v>47467</v>
      </c>
      <c r="D16" s="13">
        <f t="shared" si="5"/>
        <v>50176</v>
      </c>
      <c r="E16" s="13">
        <f t="shared" si="5"/>
        <v>33517</v>
      </c>
      <c r="F16" s="13">
        <f t="shared" si="5"/>
        <v>53912</v>
      </c>
      <c r="G16" s="13">
        <f t="shared" si="5"/>
        <v>99293</v>
      </c>
      <c r="H16" s="13">
        <f t="shared" si="5"/>
        <v>35356</v>
      </c>
      <c r="I16" s="13">
        <f t="shared" si="5"/>
        <v>7590</v>
      </c>
      <c r="J16" s="13">
        <f t="shared" si="5"/>
        <v>21211</v>
      </c>
      <c r="K16" s="11">
        <f t="shared" si="4"/>
        <v>387392</v>
      </c>
    </row>
    <row r="17" spans="1:11" ht="17.25" customHeight="1">
      <c r="A17" s="14" t="s">
        <v>94</v>
      </c>
      <c r="B17" s="13">
        <v>21975</v>
      </c>
      <c r="C17" s="13">
        <v>29180</v>
      </c>
      <c r="D17" s="13">
        <v>27868</v>
      </c>
      <c r="E17" s="13">
        <v>19431</v>
      </c>
      <c r="F17" s="13">
        <v>31918</v>
      </c>
      <c r="G17" s="13">
        <v>54793</v>
      </c>
      <c r="H17" s="13">
        <v>21466</v>
      </c>
      <c r="I17" s="13">
        <v>4600</v>
      </c>
      <c r="J17" s="13">
        <v>11236</v>
      </c>
      <c r="K17" s="11">
        <f t="shared" si="4"/>
        <v>222467</v>
      </c>
    </row>
    <row r="18" spans="1:11" ht="17.25" customHeight="1">
      <c r="A18" s="14" t="s">
        <v>95</v>
      </c>
      <c r="B18" s="13">
        <v>16178</v>
      </c>
      <c r="C18" s="13">
        <v>17321</v>
      </c>
      <c r="D18" s="13">
        <v>21741</v>
      </c>
      <c r="E18" s="13">
        <v>13533</v>
      </c>
      <c r="F18" s="13">
        <v>21324</v>
      </c>
      <c r="G18" s="13">
        <v>43344</v>
      </c>
      <c r="H18" s="13">
        <v>12810</v>
      </c>
      <c r="I18" s="13">
        <v>2850</v>
      </c>
      <c r="J18" s="13">
        <v>9746</v>
      </c>
      <c r="K18" s="11">
        <f t="shared" si="4"/>
        <v>158847</v>
      </c>
    </row>
    <row r="19" spans="1:11" ht="17.25" customHeight="1">
      <c r="A19" s="14" t="s">
        <v>96</v>
      </c>
      <c r="B19" s="13">
        <v>717</v>
      </c>
      <c r="C19" s="13">
        <v>966</v>
      </c>
      <c r="D19" s="13">
        <v>567</v>
      </c>
      <c r="E19" s="13">
        <v>553</v>
      </c>
      <c r="F19" s="13">
        <v>670</v>
      </c>
      <c r="G19" s="13">
        <v>1156</v>
      </c>
      <c r="H19" s="13">
        <v>1080</v>
      </c>
      <c r="I19" s="13">
        <v>140</v>
      </c>
      <c r="J19" s="13">
        <v>229</v>
      </c>
      <c r="K19" s="11">
        <f t="shared" si="4"/>
        <v>6078</v>
      </c>
    </row>
    <row r="20" spans="1:11" ht="17.25" customHeight="1">
      <c r="A20" s="16" t="s">
        <v>22</v>
      </c>
      <c r="B20" s="11">
        <f>+B21+B22+B23</f>
        <v>158813</v>
      </c>
      <c r="C20" s="11">
        <f aca="true" t="shared" si="6" ref="C20:J20">+C21+C22+C23</f>
        <v>178917</v>
      </c>
      <c r="D20" s="11">
        <f t="shared" si="6"/>
        <v>202866</v>
      </c>
      <c r="E20" s="11">
        <f t="shared" si="6"/>
        <v>129148</v>
      </c>
      <c r="F20" s="11">
        <f t="shared" si="6"/>
        <v>203100</v>
      </c>
      <c r="G20" s="11">
        <f t="shared" si="6"/>
        <v>385956</v>
      </c>
      <c r="H20" s="11">
        <f t="shared" si="6"/>
        <v>138692</v>
      </c>
      <c r="I20" s="11">
        <f t="shared" si="6"/>
        <v>31558</v>
      </c>
      <c r="J20" s="11">
        <f t="shared" si="6"/>
        <v>77308</v>
      </c>
      <c r="K20" s="11">
        <f t="shared" si="4"/>
        <v>1506358</v>
      </c>
    </row>
    <row r="21" spans="1:12" ht="17.25" customHeight="1">
      <c r="A21" s="12" t="s">
        <v>23</v>
      </c>
      <c r="B21" s="13">
        <v>89742</v>
      </c>
      <c r="C21" s="13">
        <v>110960</v>
      </c>
      <c r="D21" s="13">
        <v>128518</v>
      </c>
      <c r="E21" s="13">
        <v>79033</v>
      </c>
      <c r="F21" s="13">
        <v>121904</v>
      </c>
      <c r="G21" s="13">
        <v>213347</v>
      </c>
      <c r="H21" s="13">
        <v>80818</v>
      </c>
      <c r="I21" s="13">
        <v>20462</v>
      </c>
      <c r="J21" s="13">
        <v>47639</v>
      </c>
      <c r="K21" s="11">
        <f t="shared" si="4"/>
        <v>892423</v>
      </c>
      <c r="L21" s="52"/>
    </row>
    <row r="22" spans="1:12" ht="17.25" customHeight="1">
      <c r="A22" s="12" t="s">
        <v>24</v>
      </c>
      <c r="B22" s="13">
        <v>64832</v>
      </c>
      <c r="C22" s="13">
        <v>62945</v>
      </c>
      <c r="D22" s="13">
        <v>70339</v>
      </c>
      <c r="E22" s="13">
        <v>47113</v>
      </c>
      <c r="F22" s="13">
        <v>77116</v>
      </c>
      <c r="G22" s="13">
        <v>165172</v>
      </c>
      <c r="H22" s="13">
        <v>52366</v>
      </c>
      <c r="I22" s="13">
        <v>10164</v>
      </c>
      <c r="J22" s="13">
        <v>28235</v>
      </c>
      <c r="K22" s="11">
        <f t="shared" si="4"/>
        <v>578282</v>
      </c>
      <c r="L22" s="52"/>
    </row>
    <row r="23" spans="1:11" ht="17.25" customHeight="1">
      <c r="A23" s="12" t="s">
        <v>25</v>
      </c>
      <c r="B23" s="13">
        <v>4239</v>
      </c>
      <c r="C23" s="13">
        <v>5012</v>
      </c>
      <c r="D23" s="13">
        <v>4009</v>
      </c>
      <c r="E23" s="13">
        <v>3002</v>
      </c>
      <c r="F23" s="13">
        <v>4080</v>
      </c>
      <c r="G23" s="13">
        <v>7437</v>
      </c>
      <c r="H23" s="13">
        <v>5508</v>
      </c>
      <c r="I23" s="13">
        <v>932</v>
      </c>
      <c r="J23" s="13">
        <v>1434</v>
      </c>
      <c r="K23" s="11">
        <f t="shared" si="4"/>
        <v>35653</v>
      </c>
    </row>
    <row r="24" spans="1:11" ht="17.25" customHeight="1">
      <c r="A24" s="16" t="s">
        <v>26</v>
      </c>
      <c r="B24" s="13">
        <f>+B25+B26</f>
        <v>155053</v>
      </c>
      <c r="C24" s="13">
        <f aca="true" t="shared" si="7" ref="C24:J24">+C25+C26</f>
        <v>210844</v>
      </c>
      <c r="D24" s="13">
        <f t="shared" si="7"/>
        <v>223648</v>
      </c>
      <c r="E24" s="13">
        <f t="shared" si="7"/>
        <v>142798</v>
      </c>
      <c r="F24" s="13">
        <f t="shared" si="7"/>
        <v>179836</v>
      </c>
      <c r="G24" s="13">
        <f t="shared" si="7"/>
        <v>256057</v>
      </c>
      <c r="H24" s="13">
        <f t="shared" si="7"/>
        <v>128073</v>
      </c>
      <c r="I24" s="13">
        <f t="shared" si="7"/>
        <v>35793</v>
      </c>
      <c r="J24" s="13">
        <f t="shared" si="7"/>
        <v>100058</v>
      </c>
      <c r="K24" s="11">
        <f t="shared" si="4"/>
        <v>1432160</v>
      </c>
    </row>
    <row r="25" spans="1:12" ht="17.25" customHeight="1">
      <c r="A25" s="12" t="s">
        <v>115</v>
      </c>
      <c r="B25" s="13">
        <v>66591</v>
      </c>
      <c r="C25" s="13">
        <v>99336</v>
      </c>
      <c r="D25" s="13">
        <v>112736</v>
      </c>
      <c r="E25" s="13">
        <v>73162</v>
      </c>
      <c r="F25" s="13">
        <v>85583</v>
      </c>
      <c r="G25" s="13">
        <v>114499</v>
      </c>
      <c r="H25" s="13">
        <v>57424</v>
      </c>
      <c r="I25" s="13">
        <v>20278</v>
      </c>
      <c r="J25" s="13">
        <v>48038</v>
      </c>
      <c r="K25" s="11">
        <f t="shared" si="4"/>
        <v>677647</v>
      </c>
      <c r="L25" s="52"/>
    </row>
    <row r="26" spans="1:12" ht="17.25" customHeight="1">
      <c r="A26" s="12" t="s">
        <v>116</v>
      </c>
      <c r="B26" s="13">
        <v>88462</v>
      </c>
      <c r="C26" s="13">
        <v>111508</v>
      </c>
      <c r="D26" s="13">
        <v>110912</v>
      </c>
      <c r="E26" s="13">
        <v>69636</v>
      </c>
      <c r="F26" s="13">
        <v>94253</v>
      </c>
      <c r="G26" s="13">
        <v>141558</v>
      </c>
      <c r="H26" s="13">
        <v>70649</v>
      </c>
      <c r="I26" s="13">
        <v>15515</v>
      </c>
      <c r="J26" s="13">
        <v>52020</v>
      </c>
      <c r="K26" s="11">
        <f t="shared" si="4"/>
        <v>754513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8767</v>
      </c>
      <c r="I27" s="11">
        <v>0</v>
      </c>
      <c r="J27" s="11">
        <v>0</v>
      </c>
      <c r="K27" s="11">
        <f t="shared" si="4"/>
        <v>8767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7431.71</v>
      </c>
      <c r="I35" s="19">
        <v>0</v>
      </c>
      <c r="J35" s="19">
        <v>0</v>
      </c>
      <c r="K35" s="23">
        <f>SUM(B35:J35)</f>
        <v>7431.71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1716299.9799999997</v>
      </c>
      <c r="C47" s="22">
        <f aca="true" t="shared" si="12" ref="C47:H47">+C48+C57</f>
        <v>2441489.5900000003</v>
      </c>
      <c r="D47" s="22">
        <f t="shared" si="12"/>
        <v>2832459.08</v>
      </c>
      <c r="E47" s="22">
        <f t="shared" si="12"/>
        <v>1644949.76</v>
      </c>
      <c r="F47" s="22">
        <f t="shared" si="12"/>
        <v>2202526.89</v>
      </c>
      <c r="G47" s="22">
        <f t="shared" si="12"/>
        <v>3157388.43</v>
      </c>
      <c r="H47" s="22">
        <f t="shared" si="12"/>
        <v>1696720.77</v>
      </c>
      <c r="I47" s="22">
        <f>+I48+I57</f>
        <v>627083.4299999999</v>
      </c>
      <c r="J47" s="22">
        <f>+J48+J57</f>
        <v>1002415.45</v>
      </c>
      <c r="K47" s="22">
        <f>SUM(B47:J47)</f>
        <v>17321333.38</v>
      </c>
    </row>
    <row r="48" spans="1:11" ht="17.25" customHeight="1">
      <c r="A48" s="16" t="s">
        <v>108</v>
      </c>
      <c r="B48" s="23">
        <f>SUM(B49:B56)</f>
        <v>1697593.5899999999</v>
      </c>
      <c r="C48" s="23">
        <f aca="true" t="shared" si="13" ref="C48:J48">SUM(C49:C56)</f>
        <v>2418014.37</v>
      </c>
      <c r="D48" s="23">
        <f t="shared" si="13"/>
        <v>2807087.5</v>
      </c>
      <c r="E48" s="23">
        <f t="shared" si="13"/>
        <v>1622595.71</v>
      </c>
      <c r="F48" s="23">
        <f t="shared" si="13"/>
        <v>2179109.52</v>
      </c>
      <c r="G48" s="23">
        <f t="shared" si="13"/>
        <v>3127903.1100000003</v>
      </c>
      <c r="H48" s="23">
        <f t="shared" si="13"/>
        <v>1676780.1</v>
      </c>
      <c r="I48" s="23">
        <f t="shared" si="13"/>
        <v>627083.4299999999</v>
      </c>
      <c r="J48" s="23">
        <f t="shared" si="13"/>
        <v>988433.36</v>
      </c>
      <c r="K48" s="23">
        <f aca="true" t="shared" si="14" ref="K48:K57">SUM(B48:J48)</f>
        <v>17144600.69</v>
      </c>
    </row>
    <row r="49" spans="1:11" ht="17.25" customHeight="1">
      <c r="A49" s="34" t="s">
        <v>43</v>
      </c>
      <c r="B49" s="23">
        <f aca="true" t="shared" si="15" ref="B49:H49">ROUND(B30*B7,2)</f>
        <v>1696432.69</v>
      </c>
      <c r="C49" s="23">
        <f t="shared" si="15"/>
        <v>2410690.69</v>
      </c>
      <c r="D49" s="23">
        <f t="shared" si="15"/>
        <v>2804708.93</v>
      </c>
      <c r="E49" s="23">
        <f t="shared" si="15"/>
        <v>1621645.98</v>
      </c>
      <c r="F49" s="23">
        <f t="shared" si="15"/>
        <v>2177302.1</v>
      </c>
      <c r="G49" s="23">
        <f t="shared" si="15"/>
        <v>3125377.06</v>
      </c>
      <c r="H49" s="23">
        <f t="shared" si="15"/>
        <v>1668325.99</v>
      </c>
      <c r="I49" s="23">
        <f>ROUND(I30*I7,2)</f>
        <v>626017.71</v>
      </c>
      <c r="J49" s="23">
        <f>ROUND(J30*J7,2)</f>
        <v>986216.32</v>
      </c>
      <c r="K49" s="23">
        <f t="shared" si="14"/>
        <v>17116717.470000003</v>
      </c>
    </row>
    <row r="50" spans="1:11" ht="17.25" customHeight="1">
      <c r="A50" s="34" t="s">
        <v>44</v>
      </c>
      <c r="B50" s="19">
        <v>0</v>
      </c>
      <c r="C50" s="23">
        <f>ROUND(C31*C7,2)</f>
        <v>5358.44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5358.44</v>
      </c>
    </row>
    <row r="51" spans="1:11" ht="17.25" customHeight="1">
      <c r="A51" s="66" t="s">
        <v>104</v>
      </c>
      <c r="B51" s="67">
        <f aca="true" t="shared" si="16" ref="B51:H51">ROUND(B32*B7,2)</f>
        <v>-2930.78</v>
      </c>
      <c r="C51" s="67">
        <f t="shared" si="16"/>
        <v>-3808.48</v>
      </c>
      <c r="D51" s="67">
        <f t="shared" si="16"/>
        <v>-4007.19</v>
      </c>
      <c r="E51" s="67">
        <f t="shared" si="16"/>
        <v>-2495.67</v>
      </c>
      <c r="F51" s="67">
        <f t="shared" si="16"/>
        <v>-3474.1</v>
      </c>
      <c r="G51" s="67">
        <f t="shared" si="16"/>
        <v>-4904.03</v>
      </c>
      <c r="H51" s="67">
        <f t="shared" si="16"/>
        <v>-2692.64</v>
      </c>
      <c r="I51" s="19">
        <v>0</v>
      </c>
      <c r="J51" s="19">
        <v>0</v>
      </c>
      <c r="K51" s="67">
        <f>SUM(B51:J51)</f>
        <v>-24312.89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7431.71</v>
      </c>
      <c r="I53" s="31">
        <f>+I35</f>
        <v>0</v>
      </c>
      <c r="J53" s="31">
        <f>+J35</f>
        <v>0</v>
      </c>
      <c r="K53" s="23">
        <f t="shared" si="14"/>
        <v>7431.71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18706.39</v>
      </c>
      <c r="C57" s="36">
        <v>23475.22</v>
      </c>
      <c r="D57" s="36">
        <v>25371.58</v>
      </c>
      <c r="E57" s="36">
        <v>22354.05</v>
      </c>
      <c r="F57" s="36">
        <v>23417.37</v>
      </c>
      <c r="G57" s="36">
        <v>29485.32</v>
      </c>
      <c r="H57" s="36">
        <v>19940.67</v>
      </c>
      <c r="I57" s="19">
        <v>0</v>
      </c>
      <c r="J57" s="36">
        <v>13982.09</v>
      </c>
      <c r="K57" s="36">
        <f t="shared" si="14"/>
        <v>176732.68999999997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-376597.3</v>
      </c>
      <c r="C61" s="35">
        <f t="shared" si="17"/>
        <v>-213726.81999999998</v>
      </c>
      <c r="D61" s="35">
        <f t="shared" si="17"/>
        <v>-255662.27999999997</v>
      </c>
      <c r="E61" s="35">
        <f t="shared" si="17"/>
        <v>-443450.77</v>
      </c>
      <c r="F61" s="35">
        <f t="shared" si="17"/>
        <v>-456477.13000000006</v>
      </c>
      <c r="G61" s="35">
        <f t="shared" si="17"/>
        <v>-447704.55000000005</v>
      </c>
      <c r="H61" s="35">
        <f t="shared" si="17"/>
        <v>-196320.16</v>
      </c>
      <c r="I61" s="35">
        <f t="shared" si="17"/>
        <v>-98470.51000000001</v>
      </c>
      <c r="J61" s="35">
        <f t="shared" si="17"/>
        <v>-69658.22</v>
      </c>
      <c r="K61" s="35">
        <f>SUM(B61:J61)</f>
        <v>-2558067.7400000007</v>
      </c>
    </row>
    <row r="62" spans="1:11" ht="18.75" customHeight="1">
      <c r="A62" s="16" t="s">
        <v>74</v>
      </c>
      <c r="B62" s="35">
        <f aca="true" t="shared" si="18" ref="B62:J62">B63+B64+B65+B66+B67+B68</f>
        <v>-359667.86</v>
      </c>
      <c r="C62" s="35">
        <f t="shared" si="18"/>
        <v>-189074.08</v>
      </c>
      <c r="D62" s="35">
        <f t="shared" si="18"/>
        <v>-230320.12999999998</v>
      </c>
      <c r="E62" s="35">
        <f t="shared" si="18"/>
        <v>-427158.55000000005</v>
      </c>
      <c r="F62" s="35">
        <f t="shared" si="18"/>
        <v>-456173.60000000003</v>
      </c>
      <c r="G62" s="35">
        <f t="shared" si="18"/>
        <v>-412581.29000000004</v>
      </c>
      <c r="H62" s="35">
        <f t="shared" si="18"/>
        <v>-179614.6</v>
      </c>
      <c r="I62" s="35">
        <f t="shared" si="18"/>
        <v>-29746.4</v>
      </c>
      <c r="J62" s="35">
        <f t="shared" si="18"/>
        <v>-57551</v>
      </c>
      <c r="K62" s="35">
        <f aca="true" t="shared" si="19" ref="K62:K91">SUM(B62:J62)</f>
        <v>-2341887.5100000002</v>
      </c>
    </row>
    <row r="63" spans="1:11" ht="18.75" customHeight="1">
      <c r="A63" s="12" t="s">
        <v>75</v>
      </c>
      <c r="B63" s="35">
        <f>-ROUND(B9*$D$3,2)</f>
        <v>-132274.2</v>
      </c>
      <c r="C63" s="35">
        <f aca="true" t="shared" si="20" ref="C63:J63">-ROUND(C9*$D$3,2)</f>
        <v>-184182.2</v>
      </c>
      <c r="D63" s="35">
        <f t="shared" si="20"/>
        <v>-158479</v>
      </c>
      <c r="E63" s="35">
        <f t="shared" si="20"/>
        <v>-125282.2</v>
      </c>
      <c r="F63" s="35">
        <f t="shared" si="20"/>
        <v>-139684.2</v>
      </c>
      <c r="G63" s="35">
        <f t="shared" si="20"/>
        <v>-190630.8</v>
      </c>
      <c r="H63" s="35">
        <f t="shared" si="20"/>
        <v>-179614.6</v>
      </c>
      <c r="I63" s="35">
        <f t="shared" si="20"/>
        <v>-29746.4</v>
      </c>
      <c r="J63" s="35">
        <f t="shared" si="20"/>
        <v>-57551</v>
      </c>
      <c r="K63" s="35">
        <f t="shared" si="19"/>
        <v>-1197444.6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-2352.2</v>
      </c>
      <c r="C65" s="35">
        <v>-117.8</v>
      </c>
      <c r="D65" s="35">
        <v>-638.4</v>
      </c>
      <c r="E65" s="35">
        <v>-1694.8</v>
      </c>
      <c r="F65" s="35">
        <v>-984.2</v>
      </c>
      <c r="G65" s="35">
        <v>-748.6</v>
      </c>
      <c r="H65" s="19">
        <v>0</v>
      </c>
      <c r="I65" s="19">
        <v>0</v>
      </c>
      <c r="J65" s="19">
        <v>0</v>
      </c>
      <c r="K65" s="35">
        <f t="shared" si="19"/>
        <v>-6536</v>
      </c>
    </row>
    <row r="66" spans="1:11" ht="18.75" customHeight="1">
      <c r="A66" s="12" t="s">
        <v>105</v>
      </c>
      <c r="B66" s="35">
        <v>-7600</v>
      </c>
      <c r="C66" s="35">
        <v>-1409.8</v>
      </c>
      <c r="D66" s="35">
        <v>-2074.8</v>
      </c>
      <c r="E66" s="35">
        <v>-3959.6</v>
      </c>
      <c r="F66" s="35">
        <v>-1934.2</v>
      </c>
      <c r="G66" s="35">
        <v>-1774.6</v>
      </c>
      <c r="H66" s="19">
        <v>0</v>
      </c>
      <c r="I66" s="19">
        <v>0</v>
      </c>
      <c r="J66" s="19">
        <v>0</v>
      </c>
      <c r="K66" s="35">
        <f t="shared" si="19"/>
        <v>-18752.999999999996</v>
      </c>
    </row>
    <row r="67" spans="1:11" ht="18.75" customHeight="1">
      <c r="A67" s="12" t="s">
        <v>52</v>
      </c>
      <c r="B67" s="35">
        <v>-217441.46</v>
      </c>
      <c r="C67" s="35">
        <v>-3364.28</v>
      </c>
      <c r="D67" s="35">
        <v>-69127.93</v>
      </c>
      <c r="E67" s="35">
        <v>-296221.95</v>
      </c>
      <c r="F67" s="35">
        <v>-313571</v>
      </c>
      <c r="G67" s="35">
        <v>-219427.29</v>
      </c>
      <c r="H67" s="19">
        <v>0</v>
      </c>
      <c r="I67" s="19">
        <v>0</v>
      </c>
      <c r="J67" s="19">
        <v>0</v>
      </c>
      <c r="K67" s="35">
        <f t="shared" si="19"/>
        <v>-1119153.91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-16929.44</v>
      </c>
      <c r="C69" s="67">
        <f t="shared" si="21"/>
        <v>-24652.74</v>
      </c>
      <c r="D69" s="67">
        <f t="shared" si="21"/>
        <v>-25342.149999999998</v>
      </c>
      <c r="E69" s="67">
        <f t="shared" si="21"/>
        <v>-16292.22</v>
      </c>
      <c r="F69" s="67">
        <f t="shared" si="21"/>
        <v>-22782.22</v>
      </c>
      <c r="G69" s="67">
        <f t="shared" si="21"/>
        <v>-35123.26</v>
      </c>
      <c r="H69" s="67">
        <f t="shared" si="21"/>
        <v>-16705.56</v>
      </c>
      <c r="I69" s="67">
        <f t="shared" si="21"/>
        <v>-68724.11</v>
      </c>
      <c r="J69" s="67">
        <f t="shared" si="21"/>
        <v>-12107.22</v>
      </c>
      <c r="K69" s="67">
        <f t="shared" si="19"/>
        <v>-238658.92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7">
        <f t="shared" si="19"/>
        <v>-172222.22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-500</v>
      </c>
      <c r="J84" s="19">
        <v>0</v>
      </c>
      <c r="K84" s="67">
        <f t="shared" si="19"/>
        <v>-2500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134</v>
      </c>
      <c r="B101" s="19">
        <v>0</v>
      </c>
      <c r="C101" s="19">
        <v>0</v>
      </c>
      <c r="D101" s="19">
        <v>0</v>
      </c>
      <c r="E101" s="19">
        <v>0</v>
      </c>
      <c r="F101" s="67">
        <v>22478.69</v>
      </c>
      <c r="G101" s="19">
        <v>0</v>
      </c>
      <c r="H101" s="19">
        <v>0</v>
      </c>
      <c r="I101" s="19">
        <v>0</v>
      </c>
      <c r="J101" s="19">
        <v>0</v>
      </c>
      <c r="K101" s="67">
        <f>SUM(B101:J101)</f>
        <v>22478.69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1339702.68</v>
      </c>
      <c r="C104" s="24">
        <f t="shared" si="22"/>
        <v>2227762.77</v>
      </c>
      <c r="D104" s="24">
        <f t="shared" si="22"/>
        <v>2576796.8000000003</v>
      </c>
      <c r="E104" s="24">
        <f t="shared" si="22"/>
        <v>1201498.99</v>
      </c>
      <c r="F104" s="24">
        <f t="shared" si="22"/>
        <v>1746049.76</v>
      </c>
      <c r="G104" s="24">
        <f t="shared" si="22"/>
        <v>2709683.8800000004</v>
      </c>
      <c r="H104" s="24">
        <f t="shared" si="22"/>
        <v>1500400.6099999999</v>
      </c>
      <c r="I104" s="24">
        <f>+I105+I106</f>
        <v>528612.9199999999</v>
      </c>
      <c r="J104" s="24">
        <f>+J105+J106</f>
        <v>932757.23</v>
      </c>
      <c r="K104" s="48">
        <f>SUM(B104:J104)</f>
        <v>14763265.64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1320996.29</v>
      </c>
      <c r="C105" s="24">
        <f t="shared" si="23"/>
        <v>2204287.55</v>
      </c>
      <c r="D105" s="24">
        <f t="shared" si="23"/>
        <v>2551425.22</v>
      </c>
      <c r="E105" s="24">
        <f t="shared" si="23"/>
        <v>1179144.94</v>
      </c>
      <c r="F105" s="24">
        <f t="shared" si="23"/>
        <v>1722632.39</v>
      </c>
      <c r="G105" s="24">
        <f t="shared" si="23"/>
        <v>2680198.5600000005</v>
      </c>
      <c r="H105" s="24">
        <f t="shared" si="23"/>
        <v>1480459.94</v>
      </c>
      <c r="I105" s="24">
        <f t="shared" si="23"/>
        <v>528612.9199999999</v>
      </c>
      <c r="J105" s="24">
        <f t="shared" si="23"/>
        <v>918775.14</v>
      </c>
      <c r="K105" s="48">
        <f>SUM(B105:J105)</f>
        <v>14586532.950000001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18706.39</v>
      </c>
      <c r="C106" s="24">
        <f t="shared" si="24"/>
        <v>23475.22</v>
      </c>
      <c r="D106" s="24">
        <f t="shared" si="24"/>
        <v>25371.58</v>
      </c>
      <c r="E106" s="24">
        <f t="shared" si="24"/>
        <v>22354.05</v>
      </c>
      <c r="F106" s="24">
        <f t="shared" si="24"/>
        <v>23417.37</v>
      </c>
      <c r="G106" s="24">
        <f t="shared" si="24"/>
        <v>29485.32</v>
      </c>
      <c r="H106" s="24">
        <f t="shared" si="24"/>
        <v>19940.67</v>
      </c>
      <c r="I106" s="19">
        <f t="shared" si="24"/>
        <v>0</v>
      </c>
      <c r="J106" s="24">
        <f t="shared" si="24"/>
        <v>13982.09</v>
      </c>
      <c r="K106" s="48">
        <f>SUM(B106:J106)</f>
        <v>176732.68999999997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14763265.629999997</v>
      </c>
      <c r="L112" s="54"/>
    </row>
    <row r="113" spans="1:11" ht="18.75" customHeight="1">
      <c r="A113" s="26" t="s">
        <v>70</v>
      </c>
      <c r="B113" s="27">
        <v>174371.51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174371.51</v>
      </c>
    </row>
    <row r="114" spans="1:11" ht="18.75" customHeight="1">
      <c r="A114" s="26" t="s">
        <v>71</v>
      </c>
      <c r="B114" s="27">
        <v>1165331.17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1165331.17</v>
      </c>
    </row>
    <row r="115" spans="1:11" ht="18.75" customHeight="1">
      <c r="A115" s="26" t="s">
        <v>72</v>
      </c>
      <c r="B115" s="40">
        <v>0</v>
      </c>
      <c r="C115" s="27">
        <f>+C104</f>
        <v>2227762.77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2227762.77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2576796.8000000003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2576796.8000000003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1081349.09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1081349.09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120149.9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120149.9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391973.02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391973.02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684089.11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684089.11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76463.97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76463.97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593523.66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593523.66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794499.28</v>
      </c>
      <c r="H123" s="40">
        <v>0</v>
      </c>
      <c r="I123" s="40">
        <v>0</v>
      </c>
      <c r="J123" s="40">
        <v>0</v>
      </c>
      <c r="K123" s="41">
        <f t="shared" si="25"/>
        <v>794499.28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62860.59</v>
      </c>
      <c r="H124" s="40">
        <v>0</v>
      </c>
      <c r="I124" s="40">
        <v>0</v>
      </c>
      <c r="J124" s="40">
        <v>0</v>
      </c>
      <c r="K124" s="41">
        <f t="shared" si="25"/>
        <v>62860.59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389303.79</v>
      </c>
      <c r="H125" s="40">
        <v>0</v>
      </c>
      <c r="I125" s="40">
        <v>0</v>
      </c>
      <c r="J125" s="40">
        <v>0</v>
      </c>
      <c r="K125" s="41">
        <f t="shared" si="25"/>
        <v>389303.79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337334.28</v>
      </c>
      <c r="H126" s="40">
        <v>0</v>
      </c>
      <c r="I126" s="40">
        <v>0</v>
      </c>
      <c r="J126" s="40">
        <v>0</v>
      </c>
      <c r="K126" s="41">
        <f t="shared" si="25"/>
        <v>337334.28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1125685.93</v>
      </c>
      <c r="H127" s="40">
        <v>0</v>
      </c>
      <c r="I127" s="40">
        <v>0</v>
      </c>
      <c r="J127" s="40">
        <v>0</v>
      </c>
      <c r="K127" s="41">
        <f t="shared" si="25"/>
        <v>1125685.93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534709.41</v>
      </c>
      <c r="I128" s="40">
        <v>0</v>
      </c>
      <c r="J128" s="40">
        <v>0</v>
      </c>
      <c r="K128" s="41">
        <f t="shared" si="25"/>
        <v>534709.41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965691.2</v>
      </c>
      <c r="I129" s="40">
        <v>0</v>
      </c>
      <c r="J129" s="40">
        <v>0</v>
      </c>
      <c r="K129" s="41">
        <f t="shared" si="25"/>
        <v>965691.2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528612.92</v>
      </c>
      <c r="J130" s="40">
        <v>0</v>
      </c>
      <c r="K130" s="41">
        <f t="shared" si="25"/>
        <v>528612.92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932757.23</v>
      </c>
      <c r="K131" s="44">
        <f t="shared" si="25"/>
        <v>932757.23</v>
      </c>
    </row>
    <row r="132" spans="1:11" ht="18.75" customHeight="1">
      <c r="A132" s="85" t="s">
        <v>135</v>
      </c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2017-05-08T19:00:30Z</dcterms:modified>
  <cp:category/>
  <cp:version/>
  <cp:contentType/>
  <cp:contentStatus/>
</cp:coreProperties>
</file>