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<sst xmlns="http://schemas.openxmlformats.org/spreadsheetml/2006/main" count="135" uniqueCount="135">
  <si>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</si>
  <si>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</si>
  <si>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</si>
  <si>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</si>
  <si>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</si>
  <si>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</si>
  <si>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</si>
  <si>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</si>
  <si>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</si>
  <si>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</si>
  <si>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</si>
  <si>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</si>
  <si>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</si>
  <si>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</si>
  <si>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</si>
  <si>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</si>
  <si>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</si>
  <si>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</si>
  <si>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</si>
  <si>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</si>
  <si>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</si>
  <si>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</si>
  <si>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</si>
  <si>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</si>
  <si>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</si>
  <si>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</si>
  <si>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</si>
  <si>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</si>
  <si>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</si>
  <si>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</si>
  <si>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</si>
  <si>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</si>
  <si>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</si>
  <si>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</si>
  <si>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</si>
  <si>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</si>
  <si>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</si>
  <si>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</si>
  <si>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</si>
  <si>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</si>
  <si>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</si>
  <si>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</si>
  <si>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</si>
  <si>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</si>
  <si>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</si>
  <si>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</si>
  <si>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</si>
  <si>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</si>
  <si>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</si>
  <si>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</si>
  <si>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</si>
  <si>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</si>
  <si>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</si>
  <si>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</si>
  <si>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</si>
  <si>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</si>
  <si>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</si>
  <si>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</si>
  <si>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</si>
  <si>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</si>
  <si>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</si>
  <si>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</si>
  <si>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</si>
  <si>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</si>
  <si>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</si>
  <si>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</si>
  <si>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</si>
  <si>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</si>
  <si>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</si>
  <si>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</si>
  <si>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</si>
  <si>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</si>
  <si>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</si>
  <si>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</si>
  <si>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</si>
  <si>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</si>
  <si>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</si>
  <si>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</si>
  <si>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</si>
  <si>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</si>
  <si>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</si>
  <si>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</si>
  <si>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</si>
  <si>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</si>
  <si>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</si>
  <si>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</si>
  <si>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</si>
  <si>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</si>
  <si>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</si>
  <si>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</si>
  <si>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</si>
  <si>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</si>
  <si>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</si>
  <si>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</si>
  <si>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</si>
  <si>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</si>
  <si>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</si>
  <si>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</si>
  <si>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</si>
  <si>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</si>
  <si>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</si>
  <si>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</si>
  <si>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</si>
  <si>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</si>
  <si>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</si>
  <si>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</si>
  <si>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</si>
  <si>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</si>
  <si>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</si>
  <si>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</si>
  <si>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</si>
  <si>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</si>
  <si>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</si>
  <si>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</si>
  <si>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</si>
  <si>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</si>
  <si>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</si>
  <si>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</si>
  <si>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</si>
  <si>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</si>
  <si>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</si>
  <si>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</si>
  <si>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</si>
  <si>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</si>
  <si>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</si>
  <si>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</si>
  <si>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</si>
  <si>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</si>
  <si>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</si>
  <si>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</si>
  <si>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</si>
  <si>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</si>
  <si>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</si>
  <si>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</si>
  <si>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26/04/17 - VENCIMENTO 08/05/17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</si>
</sst>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597776</v>
      </c>
      <c r="C7" s="9">
        <f t="shared" si="0"/>
        <v>766635</v>
      </c>
      <c r="D7" s="9">
        <f t="shared" si="0"/>
        <v>782594</v>
      </c>
      <c r="E7" s="9">
        <f t="shared" si="0"/>
        <v>530318</v>
      </c>
      <c r="F7" s="9">
        <f t="shared" si="0"/>
        <v>720081</v>
      </c>
      <c r="G7" s="9">
        <f t="shared" si="0"/>
        <v>1230254</v>
      </c>
      <c r="H7" s="9">
        <f t="shared" si="0"/>
        <v>567172</v>
      </c>
      <c r="I7" s="9">
        <f t="shared" si="0"/>
        <v>122815</v>
      </c>
      <c r="J7" s="9">
        <f t="shared" si="0"/>
        <v>320380</v>
      </c>
      <c r="K7" s="9">
        <f t="shared" si="0"/>
        <v>5638025</v>
      </c>
      <c r="L7" s="52"/>
    </row>
    <row r="8" spans="1:11" ht="17.25" customHeight="1">
      <c r="A8" s="10" t="s">
        <v>97</v>
      </c>
      <c r="B8" s="11">
        <f>B9+B12+B16</f>
        <v>292679</v>
      </c>
      <c r="C8" s="11">
        <f aca="true" t="shared" si="1" ref="C8:J8">C9+C12+C16</f>
        <v>384880</v>
      </c>
      <c r="D8" s="11">
        <f t="shared" si="1"/>
        <v>368501</v>
      </c>
      <c r="E8" s="11">
        <f t="shared" si="1"/>
        <v>267252</v>
      </c>
      <c r="F8" s="11">
        <f t="shared" si="1"/>
        <v>350781</v>
      </c>
      <c r="G8" s="11">
        <f t="shared" si="1"/>
        <v>605558</v>
      </c>
      <c r="H8" s="11">
        <f t="shared" si="1"/>
        <v>302563</v>
      </c>
      <c r="I8" s="11">
        <f t="shared" si="1"/>
        <v>56585</v>
      </c>
      <c r="J8" s="11">
        <f t="shared" si="1"/>
        <v>148383</v>
      </c>
      <c r="K8" s="11">
        <f>SUM(B8:J8)</f>
        <v>2777182</v>
      </c>
    </row>
    <row r="9" spans="1:11" ht="17.25" customHeight="1">
      <c r="A9" s="15" t="s">
        <v>16</v>
      </c>
      <c r="B9" s="13">
        <f>+B10+B11</f>
        <v>33331</v>
      </c>
      <c r="C9" s="13">
        <f aca="true" t="shared" si="2" ref="C9:J9">+C10+C11</f>
        <v>46286</v>
      </c>
      <c r="D9" s="13">
        <f t="shared" si="2"/>
        <v>39291</v>
      </c>
      <c r="E9" s="13">
        <f t="shared" si="2"/>
        <v>31597</v>
      </c>
      <c r="F9" s="13">
        <f t="shared" si="2"/>
        <v>35544</v>
      </c>
      <c r="G9" s="13">
        <f t="shared" si="2"/>
        <v>48335</v>
      </c>
      <c r="H9" s="13">
        <f t="shared" si="2"/>
        <v>43740</v>
      </c>
      <c r="I9" s="13">
        <f t="shared" si="2"/>
        <v>7561</v>
      </c>
      <c r="J9" s="13">
        <f t="shared" si="2"/>
        <v>14358</v>
      </c>
      <c r="K9" s="11">
        <f>SUM(B9:J9)</f>
        <v>300043</v>
      </c>
    </row>
    <row r="10" spans="1:11" ht="17.25" customHeight="1">
      <c r="A10" s="29" t="s">
        <v>17</v>
      </c>
      <c r="B10" s="13">
        <v>33331</v>
      </c>
      <c r="C10" s="13">
        <v>46286</v>
      </c>
      <c r="D10" s="13">
        <v>39291</v>
      </c>
      <c r="E10" s="13">
        <v>31597</v>
      </c>
      <c r="F10" s="13">
        <v>35544</v>
      </c>
      <c r="G10" s="13">
        <v>48335</v>
      </c>
      <c r="H10" s="13">
        <v>43740</v>
      </c>
      <c r="I10" s="13">
        <v>7561</v>
      </c>
      <c r="J10" s="13">
        <v>14358</v>
      </c>
      <c r="K10" s="11">
        <f>SUM(B10:J10)</f>
        <v>300043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220096</v>
      </c>
      <c r="C12" s="17">
        <f t="shared" si="3"/>
        <v>290213</v>
      </c>
      <c r="D12" s="17">
        <f t="shared" si="3"/>
        <v>278852</v>
      </c>
      <c r="E12" s="17">
        <f t="shared" si="3"/>
        <v>201837</v>
      </c>
      <c r="F12" s="17">
        <f t="shared" si="3"/>
        <v>260988</v>
      </c>
      <c r="G12" s="17">
        <f t="shared" si="3"/>
        <v>457161</v>
      </c>
      <c r="H12" s="17">
        <f t="shared" si="3"/>
        <v>223234</v>
      </c>
      <c r="I12" s="17">
        <f t="shared" si="3"/>
        <v>41119</v>
      </c>
      <c r="J12" s="17">
        <f t="shared" si="3"/>
        <v>112719</v>
      </c>
      <c r="K12" s="11">
        <f aca="true" t="shared" si="4" ref="K12:K27">SUM(B12:J12)</f>
        <v>2086219</v>
      </c>
    </row>
    <row r="13" spans="1:13" ht="17.25" customHeight="1">
      <c r="A13" s="14" t="s">
        <v>19</v>
      </c>
      <c r="B13" s="13">
        <v>108770</v>
      </c>
      <c r="C13" s="13">
        <v>153036</v>
      </c>
      <c r="D13" s="13">
        <v>152665</v>
      </c>
      <c r="E13" s="13">
        <v>106044</v>
      </c>
      <c r="F13" s="13">
        <v>136585</v>
      </c>
      <c r="G13" s="13">
        <v>224601</v>
      </c>
      <c r="H13" s="13">
        <v>104237</v>
      </c>
      <c r="I13" s="13">
        <v>23741</v>
      </c>
      <c r="J13" s="13">
        <v>61835</v>
      </c>
      <c r="K13" s="11">
        <f t="shared" si="4"/>
        <v>1071514</v>
      </c>
      <c r="L13" s="52"/>
      <c r="M13" s="53"/>
    </row>
    <row r="14" spans="1:12" ht="17.25" customHeight="1">
      <c r="A14" s="14" t="s">
        <v>20</v>
      </c>
      <c r="B14" s="13">
        <v>101708</v>
      </c>
      <c r="C14" s="13">
        <v>121972</v>
      </c>
      <c r="D14" s="13">
        <v>116252</v>
      </c>
      <c r="E14" s="13">
        <v>86824</v>
      </c>
      <c r="F14" s="13">
        <v>114615</v>
      </c>
      <c r="G14" s="13">
        <v>216859</v>
      </c>
      <c r="H14" s="13">
        <v>101134</v>
      </c>
      <c r="I14" s="13">
        <v>14878</v>
      </c>
      <c r="J14" s="13">
        <v>47596</v>
      </c>
      <c r="K14" s="11">
        <f t="shared" si="4"/>
        <v>921838</v>
      </c>
      <c r="L14" s="52"/>
    </row>
    <row r="15" spans="1:11" ht="17.25" customHeight="1">
      <c r="A15" s="14" t="s">
        <v>21</v>
      </c>
      <c r="B15" s="13">
        <v>9618</v>
      </c>
      <c r="C15" s="13">
        <v>15205</v>
      </c>
      <c r="D15" s="13">
        <v>9935</v>
      </c>
      <c r="E15" s="13">
        <v>8969</v>
      </c>
      <c r="F15" s="13">
        <v>9788</v>
      </c>
      <c r="G15" s="13">
        <v>15701</v>
      </c>
      <c r="H15" s="13">
        <v>17863</v>
      </c>
      <c r="I15" s="13">
        <v>2500</v>
      </c>
      <c r="J15" s="13">
        <v>3288</v>
      </c>
      <c r="K15" s="11">
        <f t="shared" si="4"/>
        <v>92867</v>
      </c>
    </row>
    <row r="16" spans="1:11" ht="17.25" customHeight="1">
      <c r="A16" s="15" t="s">
        <v>93</v>
      </c>
      <c r="B16" s="13">
        <f>B17+B18+B19</f>
        <v>39252</v>
      </c>
      <c r="C16" s="13">
        <f aca="true" t="shared" si="5" ref="C16:J16">C17+C18+C19</f>
        <v>48381</v>
      </c>
      <c r="D16" s="13">
        <f t="shared" si="5"/>
        <v>50358</v>
      </c>
      <c r="E16" s="13">
        <f t="shared" si="5"/>
        <v>33818</v>
      </c>
      <c r="F16" s="13">
        <f t="shared" si="5"/>
        <v>54249</v>
      </c>
      <c r="G16" s="13">
        <f t="shared" si="5"/>
        <v>100062</v>
      </c>
      <c r="H16" s="13">
        <f t="shared" si="5"/>
        <v>35589</v>
      </c>
      <c r="I16" s="13">
        <f t="shared" si="5"/>
        <v>7905</v>
      </c>
      <c r="J16" s="13">
        <f t="shared" si="5"/>
        <v>21306</v>
      </c>
      <c r="K16" s="11">
        <f t="shared" si="4"/>
        <v>390920</v>
      </c>
    </row>
    <row r="17" spans="1:11" ht="17.25" customHeight="1">
      <c r="A17" s="14" t="s">
        <v>94</v>
      </c>
      <c r="B17" s="13">
        <v>22243</v>
      </c>
      <c r="C17" s="13">
        <v>29765</v>
      </c>
      <c r="D17" s="13">
        <v>27821</v>
      </c>
      <c r="E17" s="13">
        <v>19432</v>
      </c>
      <c r="F17" s="13">
        <v>31978</v>
      </c>
      <c r="G17" s="13">
        <v>55692</v>
      </c>
      <c r="H17" s="13">
        <v>21553</v>
      </c>
      <c r="I17" s="13">
        <v>4910</v>
      </c>
      <c r="J17" s="13">
        <v>11414</v>
      </c>
      <c r="K17" s="11">
        <f t="shared" si="4"/>
        <v>224808</v>
      </c>
    </row>
    <row r="18" spans="1:11" ht="17.25" customHeight="1">
      <c r="A18" s="14" t="s">
        <v>95</v>
      </c>
      <c r="B18" s="13">
        <v>16215</v>
      </c>
      <c r="C18" s="13">
        <v>17546</v>
      </c>
      <c r="D18" s="13">
        <v>21957</v>
      </c>
      <c r="E18" s="13">
        <v>13834</v>
      </c>
      <c r="F18" s="13">
        <v>21546</v>
      </c>
      <c r="G18" s="13">
        <v>43111</v>
      </c>
      <c r="H18" s="13">
        <v>12850</v>
      </c>
      <c r="I18" s="13">
        <v>2842</v>
      </c>
      <c r="J18" s="13">
        <v>9654</v>
      </c>
      <c r="K18" s="11">
        <f t="shared" si="4"/>
        <v>159555</v>
      </c>
    </row>
    <row r="19" spans="1:11" ht="17.25" customHeight="1">
      <c r="A19" s="14" t="s">
        <v>96</v>
      </c>
      <c r="B19" s="13">
        <v>794</v>
      </c>
      <c r="C19" s="13">
        <v>1070</v>
      </c>
      <c r="D19" s="13">
        <v>580</v>
      </c>
      <c r="E19" s="13">
        <v>552</v>
      </c>
      <c r="F19" s="13">
        <v>725</v>
      </c>
      <c r="G19" s="13">
        <v>1259</v>
      </c>
      <c r="H19" s="13">
        <v>1186</v>
      </c>
      <c r="I19" s="13">
        <v>153</v>
      </c>
      <c r="J19" s="13">
        <v>238</v>
      </c>
      <c r="K19" s="11">
        <f t="shared" si="4"/>
        <v>6557</v>
      </c>
    </row>
    <row r="20" spans="1:11" ht="17.25" customHeight="1">
      <c r="A20" s="16" t="s">
        <v>22</v>
      </c>
      <c r="B20" s="11">
        <f>+B21+B22+B23</f>
        <v>154347</v>
      </c>
      <c r="C20" s="11">
        <f aca="true" t="shared" si="6" ref="C20:J20">+C21+C22+C23</f>
        <v>174498</v>
      </c>
      <c r="D20" s="11">
        <f t="shared" si="6"/>
        <v>196835</v>
      </c>
      <c r="E20" s="11">
        <f t="shared" si="6"/>
        <v>125019</v>
      </c>
      <c r="F20" s="11">
        <f t="shared" si="6"/>
        <v>195559</v>
      </c>
      <c r="G20" s="11">
        <f t="shared" si="6"/>
        <v>375690</v>
      </c>
      <c r="H20" s="11">
        <f t="shared" si="6"/>
        <v>133592</v>
      </c>
      <c r="I20" s="11">
        <f t="shared" si="6"/>
        <v>30935</v>
      </c>
      <c r="J20" s="11">
        <f t="shared" si="6"/>
        <v>74986</v>
      </c>
      <c r="K20" s="11">
        <f t="shared" si="4"/>
        <v>1461461</v>
      </c>
    </row>
    <row r="21" spans="1:12" ht="17.25" customHeight="1">
      <c r="A21" s="12" t="s">
        <v>23</v>
      </c>
      <c r="B21" s="13">
        <v>85690</v>
      </c>
      <c r="C21" s="13">
        <v>106647</v>
      </c>
      <c r="D21" s="13">
        <v>122597</v>
      </c>
      <c r="E21" s="13">
        <v>74984</v>
      </c>
      <c r="F21" s="13">
        <v>115181</v>
      </c>
      <c r="G21" s="13">
        <v>204913</v>
      </c>
      <c r="H21" s="13">
        <v>77193</v>
      </c>
      <c r="I21" s="13">
        <v>19838</v>
      </c>
      <c r="J21" s="13">
        <v>45585</v>
      </c>
      <c r="K21" s="11">
        <f t="shared" si="4"/>
        <v>852628</v>
      </c>
      <c r="L21" s="52"/>
    </row>
    <row r="22" spans="1:12" ht="17.25" customHeight="1">
      <c r="A22" s="12" t="s">
        <v>24</v>
      </c>
      <c r="B22" s="13">
        <v>64529</v>
      </c>
      <c r="C22" s="13">
        <v>62989</v>
      </c>
      <c r="D22" s="13">
        <v>70242</v>
      </c>
      <c r="E22" s="13">
        <v>47021</v>
      </c>
      <c r="F22" s="13">
        <v>76396</v>
      </c>
      <c r="G22" s="13">
        <v>163374</v>
      </c>
      <c r="H22" s="13">
        <v>51026</v>
      </c>
      <c r="I22" s="13">
        <v>10213</v>
      </c>
      <c r="J22" s="13">
        <v>28041</v>
      </c>
      <c r="K22" s="11">
        <f t="shared" si="4"/>
        <v>573831</v>
      </c>
      <c r="L22" s="52"/>
    </row>
    <row r="23" spans="1:11" ht="17.25" customHeight="1">
      <c r="A23" s="12" t="s">
        <v>25</v>
      </c>
      <c r="B23" s="13">
        <v>4128</v>
      </c>
      <c r="C23" s="13">
        <v>4862</v>
      </c>
      <c r="D23" s="13">
        <v>3996</v>
      </c>
      <c r="E23" s="13">
        <v>3014</v>
      </c>
      <c r="F23" s="13">
        <v>3982</v>
      </c>
      <c r="G23" s="13">
        <v>7403</v>
      </c>
      <c r="H23" s="13">
        <v>5373</v>
      </c>
      <c r="I23" s="13">
        <v>884</v>
      </c>
      <c r="J23" s="13">
        <v>1360</v>
      </c>
      <c r="K23" s="11">
        <f t="shared" si="4"/>
        <v>35002</v>
      </c>
    </row>
    <row r="24" spans="1:11" ht="17.25" customHeight="1">
      <c r="A24" s="16" t="s">
        <v>26</v>
      </c>
      <c r="B24" s="13">
        <f>+B25+B26</f>
        <v>150750</v>
      </c>
      <c r="C24" s="13">
        <f aca="true" t="shared" si="7" ref="C24:J24">+C25+C26</f>
        <v>207257</v>
      </c>
      <c r="D24" s="13">
        <f t="shared" si="7"/>
        <v>217258</v>
      </c>
      <c r="E24" s="13">
        <f t="shared" si="7"/>
        <v>138047</v>
      </c>
      <c r="F24" s="13">
        <f t="shared" si="7"/>
        <v>173741</v>
      </c>
      <c r="G24" s="13">
        <f t="shared" si="7"/>
        <v>249006</v>
      </c>
      <c r="H24" s="13">
        <f t="shared" si="7"/>
        <v>122589</v>
      </c>
      <c r="I24" s="13">
        <f t="shared" si="7"/>
        <v>35295</v>
      </c>
      <c r="J24" s="13">
        <f t="shared" si="7"/>
        <v>97011</v>
      </c>
      <c r="K24" s="11">
        <f t="shared" si="4"/>
        <v>1390954</v>
      </c>
    </row>
    <row r="25" spans="1:12" ht="17.25" customHeight="1">
      <c r="A25" s="12" t="s">
        <v>115</v>
      </c>
      <c r="B25" s="13">
        <v>61760</v>
      </c>
      <c r="C25" s="13">
        <v>93556</v>
      </c>
      <c r="D25" s="13">
        <v>105545</v>
      </c>
      <c r="E25" s="13">
        <v>67449</v>
      </c>
      <c r="F25" s="13">
        <v>79327</v>
      </c>
      <c r="G25" s="13">
        <v>107364</v>
      </c>
      <c r="H25" s="13">
        <v>52685</v>
      </c>
      <c r="I25" s="13">
        <v>19234</v>
      </c>
      <c r="J25" s="13">
        <v>44833</v>
      </c>
      <c r="K25" s="11">
        <f t="shared" si="4"/>
        <v>631753</v>
      </c>
      <c r="L25" s="52"/>
    </row>
    <row r="26" spans="1:12" ht="17.25" customHeight="1">
      <c r="A26" s="12" t="s">
        <v>116</v>
      </c>
      <c r="B26" s="13">
        <v>88990</v>
      </c>
      <c r="C26" s="13">
        <v>113701</v>
      </c>
      <c r="D26" s="13">
        <v>111713</v>
      </c>
      <c r="E26" s="13">
        <v>70598</v>
      </c>
      <c r="F26" s="13">
        <v>94414</v>
      </c>
      <c r="G26" s="13">
        <v>141642</v>
      </c>
      <c r="H26" s="13">
        <v>69904</v>
      </c>
      <c r="I26" s="13">
        <v>16061</v>
      </c>
      <c r="J26" s="13">
        <v>52178</v>
      </c>
      <c r="K26" s="11">
        <f t="shared" si="4"/>
        <v>759201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8428</v>
      </c>
      <c r="I27" s="11">
        <v>0</v>
      </c>
      <c r="J27" s="11">
        <v>0</v>
      </c>
      <c r="K27" s="11">
        <f t="shared" si="4"/>
        <v>8428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8397.9</v>
      </c>
      <c r="I35" s="19">
        <v>0</v>
      </c>
      <c r="J35" s="19">
        <v>0</v>
      </c>
      <c r="K35" s="23">
        <f>SUM(B35:J35)</f>
        <v>8397.9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1680789.5899999999</v>
      </c>
      <c r="C47" s="22">
        <f aca="true" t="shared" si="12" ref="C47:H47">+C48+C57</f>
        <v>2408572.8700000006</v>
      </c>
      <c r="D47" s="22">
        <f t="shared" si="12"/>
        <v>2766610.3299999996</v>
      </c>
      <c r="E47" s="22">
        <f t="shared" si="12"/>
        <v>1601755.8099999998</v>
      </c>
      <c r="F47" s="22">
        <f t="shared" si="12"/>
        <v>2146385.1</v>
      </c>
      <c r="G47" s="22">
        <f t="shared" si="12"/>
        <v>3089913.7299999995</v>
      </c>
      <c r="H47" s="22">
        <f t="shared" si="12"/>
        <v>1645941.5399999998</v>
      </c>
      <c r="I47" s="22">
        <f>+I48+I57</f>
        <v>621441.13</v>
      </c>
      <c r="J47" s="22">
        <f>+J48+J57</f>
        <v>976602.26</v>
      </c>
      <c r="K47" s="22">
        <f>SUM(B47:J47)</f>
        <v>16938012.36</v>
      </c>
    </row>
    <row r="48" spans="1:11" ht="17.25" customHeight="1">
      <c r="A48" s="16" t="s">
        <v>108</v>
      </c>
      <c r="B48" s="23">
        <f>SUM(B49:B56)</f>
        <v>1662083.2</v>
      </c>
      <c r="C48" s="23">
        <f aca="true" t="shared" si="13" ref="C48:J48">SUM(C49:C56)</f>
        <v>2385097.6500000004</v>
      </c>
      <c r="D48" s="23">
        <f t="shared" si="13"/>
        <v>2741238.7499999995</v>
      </c>
      <c r="E48" s="23">
        <f t="shared" si="13"/>
        <v>1579401.7599999998</v>
      </c>
      <c r="F48" s="23">
        <f t="shared" si="13"/>
        <v>2122967.73</v>
      </c>
      <c r="G48" s="23">
        <f t="shared" si="13"/>
        <v>3060428.4099999997</v>
      </c>
      <c r="H48" s="23">
        <f t="shared" si="13"/>
        <v>1626000.8699999999</v>
      </c>
      <c r="I48" s="23">
        <f t="shared" si="13"/>
        <v>621441.13</v>
      </c>
      <c r="J48" s="23">
        <f t="shared" si="13"/>
        <v>962620.17</v>
      </c>
      <c r="K48" s="23">
        <f aca="true" t="shared" si="14" ref="K48:K57">SUM(B48:J48)</f>
        <v>16761279.67</v>
      </c>
    </row>
    <row r="49" spans="1:11" ht="17.25" customHeight="1">
      <c r="A49" s="34" t="s">
        <v>43</v>
      </c>
      <c r="B49" s="23">
        <f aca="true" t="shared" si="15" ref="B49:H49">ROUND(B30*B7,2)</f>
        <v>1660860.84</v>
      </c>
      <c r="C49" s="23">
        <f t="shared" si="15"/>
        <v>2377795.12</v>
      </c>
      <c r="D49" s="23">
        <f t="shared" si="15"/>
        <v>2738765.96</v>
      </c>
      <c r="E49" s="23">
        <f t="shared" si="15"/>
        <v>1578385.46</v>
      </c>
      <c r="F49" s="23">
        <f t="shared" si="15"/>
        <v>2121070.59</v>
      </c>
      <c r="G49" s="23">
        <f t="shared" si="15"/>
        <v>3057796.32</v>
      </c>
      <c r="H49" s="23">
        <f t="shared" si="15"/>
        <v>1616496.92</v>
      </c>
      <c r="I49" s="23">
        <f>ROUND(I30*I7,2)</f>
        <v>620375.41</v>
      </c>
      <c r="J49" s="23">
        <f>ROUND(J30*J7,2)</f>
        <v>960403.13</v>
      </c>
      <c r="K49" s="23">
        <f t="shared" si="14"/>
        <v>16731949.75</v>
      </c>
    </row>
    <row r="50" spans="1:11" ht="17.25" customHeight="1">
      <c r="A50" s="34" t="s">
        <v>44</v>
      </c>
      <c r="B50" s="19">
        <v>0</v>
      </c>
      <c r="C50" s="23">
        <f>ROUND(C31*C7,2)</f>
        <v>5285.32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5285.32</v>
      </c>
    </row>
    <row r="51" spans="1:11" ht="17.25" customHeight="1">
      <c r="A51" s="66" t="s">
        <v>104</v>
      </c>
      <c r="B51" s="67">
        <f aca="true" t="shared" si="16" ref="B51:H51">ROUND(B32*B7,2)</f>
        <v>-2869.32</v>
      </c>
      <c r="C51" s="67">
        <f t="shared" si="16"/>
        <v>-3756.51</v>
      </c>
      <c r="D51" s="67">
        <f t="shared" si="16"/>
        <v>-3912.97</v>
      </c>
      <c r="E51" s="67">
        <f t="shared" si="16"/>
        <v>-2429.1</v>
      </c>
      <c r="F51" s="67">
        <f t="shared" si="16"/>
        <v>-3384.38</v>
      </c>
      <c r="G51" s="67">
        <f t="shared" si="16"/>
        <v>-4797.99</v>
      </c>
      <c r="H51" s="67">
        <f t="shared" si="16"/>
        <v>-2608.99</v>
      </c>
      <c r="I51" s="19">
        <v>0</v>
      </c>
      <c r="J51" s="19">
        <v>0</v>
      </c>
      <c r="K51" s="67">
        <f>SUM(B51:J51)</f>
        <v>-23759.259999999995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8397.9</v>
      </c>
      <c r="I53" s="31">
        <f>+I35</f>
        <v>0</v>
      </c>
      <c r="J53" s="31">
        <f>+J35</f>
        <v>0</v>
      </c>
      <c r="K53" s="23">
        <f t="shared" si="14"/>
        <v>8397.9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-194151.30000000002</v>
      </c>
      <c r="C61" s="35">
        <f t="shared" si="17"/>
        <v>-218638.28</v>
      </c>
      <c r="D61" s="35">
        <f t="shared" si="17"/>
        <v>-197710.87999999998</v>
      </c>
      <c r="E61" s="35">
        <f t="shared" si="17"/>
        <v>-252577.36000000002</v>
      </c>
      <c r="F61" s="35">
        <f t="shared" si="17"/>
        <v>-242438.39000000004</v>
      </c>
      <c r="G61" s="35">
        <f t="shared" si="17"/>
        <v>-329761.56000000006</v>
      </c>
      <c r="H61" s="35">
        <f t="shared" si="17"/>
        <v>-182917.56</v>
      </c>
      <c r="I61" s="35">
        <f t="shared" si="17"/>
        <v>-97455.91</v>
      </c>
      <c r="J61" s="35">
        <f t="shared" si="17"/>
        <v>-66667.62</v>
      </c>
      <c r="K61" s="35">
        <f>SUM(B61:J61)</f>
        <v>-1782318.8599999999</v>
      </c>
    </row>
    <row r="62" spans="1:11" ht="18.75" customHeight="1">
      <c r="A62" s="16" t="s">
        <v>74</v>
      </c>
      <c r="B62" s="35">
        <f aca="true" t="shared" si="18" ref="B62:J62">B63+B64+B65+B66+B67+B68</f>
        <v>-175511.86000000002</v>
      </c>
      <c r="C62" s="35">
        <f t="shared" si="18"/>
        <v>-180139.31</v>
      </c>
      <c r="D62" s="35">
        <f t="shared" si="18"/>
        <v>-172368.72999999998</v>
      </c>
      <c r="E62" s="35">
        <f t="shared" si="18"/>
        <v>-236285.14</v>
      </c>
      <c r="F62" s="35">
        <f t="shared" si="18"/>
        <v>-219656.17000000004</v>
      </c>
      <c r="G62" s="35">
        <f t="shared" si="18"/>
        <v>-263831.03</v>
      </c>
      <c r="H62" s="35">
        <f t="shared" si="18"/>
        <v>-166212</v>
      </c>
      <c r="I62" s="35">
        <f t="shared" si="18"/>
        <v>-28731.8</v>
      </c>
      <c r="J62" s="35">
        <f t="shared" si="18"/>
        <v>-54560.4</v>
      </c>
      <c r="K62" s="35">
        <f aca="true" t="shared" si="19" ref="K62:K91">SUM(B62:J62)</f>
        <v>-1497296.4400000002</v>
      </c>
    </row>
    <row r="63" spans="1:11" ht="18.75" customHeight="1">
      <c r="A63" s="12" t="s">
        <v>75</v>
      </c>
      <c r="B63" s="35">
        <f>-ROUND(B9*$D$3,2)</f>
        <v>-126657.8</v>
      </c>
      <c r="C63" s="35">
        <f aca="true" t="shared" si="20" ref="C63:J63">-ROUND(C9*$D$3,2)</f>
        <v>-175886.8</v>
      </c>
      <c r="D63" s="35">
        <f t="shared" si="20"/>
        <v>-149305.8</v>
      </c>
      <c r="E63" s="35">
        <f t="shared" si="20"/>
        <v>-120068.6</v>
      </c>
      <c r="F63" s="35">
        <f t="shared" si="20"/>
        <v>-135067.2</v>
      </c>
      <c r="G63" s="35">
        <f t="shared" si="20"/>
        <v>-183673</v>
      </c>
      <c r="H63" s="35">
        <f t="shared" si="20"/>
        <v>-166212</v>
      </c>
      <c r="I63" s="35">
        <f t="shared" si="20"/>
        <v>-28731.8</v>
      </c>
      <c r="J63" s="35">
        <f t="shared" si="20"/>
        <v>-54560.4</v>
      </c>
      <c r="K63" s="35">
        <f t="shared" si="19"/>
        <v>-1140163.4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-494</v>
      </c>
      <c r="C65" s="35">
        <v>-91.2</v>
      </c>
      <c r="D65" s="35">
        <v>-247</v>
      </c>
      <c r="E65" s="35">
        <v>-877.8</v>
      </c>
      <c r="F65" s="35">
        <v>-338.2</v>
      </c>
      <c r="G65" s="35">
        <v>-266</v>
      </c>
      <c r="H65" s="19">
        <v>0</v>
      </c>
      <c r="I65" s="19">
        <v>0</v>
      </c>
      <c r="J65" s="19">
        <v>0</v>
      </c>
      <c r="K65" s="35">
        <f t="shared" si="19"/>
        <v>-2314.2</v>
      </c>
    </row>
    <row r="66" spans="1:11" ht="18.75" customHeight="1">
      <c r="A66" s="12" t="s">
        <v>105</v>
      </c>
      <c r="B66" s="35">
        <v>-4229.4</v>
      </c>
      <c r="C66" s="35">
        <v>-1090.6</v>
      </c>
      <c r="D66" s="35">
        <v>-1330</v>
      </c>
      <c r="E66" s="35">
        <v>-2549.8</v>
      </c>
      <c r="F66" s="35">
        <v>-1064</v>
      </c>
      <c r="G66" s="35">
        <v>-824.6</v>
      </c>
      <c r="H66" s="19">
        <v>0</v>
      </c>
      <c r="I66" s="19">
        <v>0</v>
      </c>
      <c r="J66" s="19">
        <v>0</v>
      </c>
      <c r="K66" s="35">
        <f t="shared" si="19"/>
        <v>-11088.4</v>
      </c>
    </row>
    <row r="67" spans="1:11" ht="18.75" customHeight="1">
      <c r="A67" s="12" t="s">
        <v>52</v>
      </c>
      <c r="B67" s="35">
        <v>-44130.66</v>
      </c>
      <c r="C67" s="35">
        <v>-3070.71</v>
      </c>
      <c r="D67" s="35">
        <v>-21485.93</v>
      </c>
      <c r="E67" s="35">
        <v>-112788.94</v>
      </c>
      <c r="F67" s="35">
        <v>-83186.77</v>
      </c>
      <c r="G67" s="35">
        <v>-79067.43</v>
      </c>
      <c r="H67" s="19">
        <v>0</v>
      </c>
      <c r="I67" s="19">
        <v>0</v>
      </c>
      <c r="J67" s="19">
        <v>0</v>
      </c>
      <c r="K67" s="35">
        <f t="shared" si="19"/>
        <v>-343730.44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-18639.44</v>
      </c>
      <c r="C69" s="67">
        <f t="shared" si="21"/>
        <v>-38498.97</v>
      </c>
      <c r="D69" s="67">
        <f t="shared" si="21"/>
        <v>-25342.149999999998</v>
      </c>
      <c r="E69" s="67">
        <f t="shared" si="21"/>
        <v>-16292.22</v>
      </c>
      <c r="F69" s="67">
        <f t="shared" si="21"/>
        <v>-22782.22</v>
      </c>
      <c r="G69" s="67">
        <f t="shared" si="21"/>
        <v>-65930.53</v>
      </c>
      <c r="H69" s="67">
        <f t="shared" si="21"/>
        <v>-16705.56</v>
      </c>
      <c r="I69" s="67">
        <f t="shared" si="21"/>
        <v>-68724.11</v>
      </c>
      <c r="J69" s="67">
        <f t="shared" si="21"/>
        <v>-12107.22</v>
      </c>
      <c r="K69" s="67">
        <f t="shared" si="19"/>
        <v>-285022.42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35">
        <v>-1710</v>
      </c>
      <c r="C77" s="35">
        <v>-13846.23</v>
      </c>
      <c r="D77" s="19">
        <v>0</v>
      </c>
      <c r="E77" s="19">
        <v>0</v>
      </c>
      <c r="F77" s="19">
        <v>0</v>
      </c>
      <c r="G77" s="35">
        <v>-30807.27</v>
      </c>
      <c r="H77" s="19">
        <v>0</v>
      </c>
      <c r="I77" s="19">
        <v>0</v>
      </c>
      <c r="J77" s="19">
        <v>0</v>
      </c>
      <c r="K77" s="67">
        <f t="shared" si="19"/>
        <v>-46363.5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-500</v>
      </c>
      <c r="J84" s="19">
        <v>0</v>
      </c>
      <c r="K84" s="67">
        <f t="shared" si="19"/>
        <v>-2500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1486638.2899999998</v>
      </c>
      <c r="C104" s="24">
        <f t="shared" si="22"/>
        <v>2189934.5900000003</v>
      </c>
      <c r="D104" s="24">
        <f t="shared" si="22"/>
        <v>2568899.4499999997</v>
      </c>
      <c r="E104" s="24">
        <f t="shared" si="22"/>
        <v>1349178.4499999997</v>
      </c>
      <c r="F104" s="24">
        <f t="shared" si="22"/>
        <v>1903946.7100000002</v>
      </c>
      <c r="G104" s="24">
        <f t="shared" si="22"/>
        <v>2760152.17</v>
      </c>
      <c r="H104" s="24">
        <f t="shared" si="22"/>
        <v>1463023.9799999997</v>
      </c>
      <c r="I104" s="24">
        <f>+I105+I106</f>
        <v>523985.22</v>
      </c>
      <c r="J104" s="24">
        <f>+J105+J106</f>
        <v>909934.64</v>
      </c>
      <c r="K104" s="48">
        <f>SUM(B104:J104)</f>
        <v>15155693.500000002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1467931.9</v>
      </c>
      <c r="C105" s="24">
        <f t="shared" si="23"/>
        <v>2166459.37</v>
      </c>
      <c r="D105" s="24">
        <f t="shared" si="23"/>
        <v>2543527.8699999996</v>
      </c>
      <c r="E105" s="24">
        <f t="shared" si="23"/>
        <v>1326824.3999999997</v>
      </c>
      <c r="F105" s="24">
        <f t="shared" si="23"/>
        <v>1880529.34</v>
      </c>
      <c r="G105" s="24">
        <f t="shared" si="23"/>
        <v>2730666.85</v>
      </c>
      <c r="H105" s="24">
        <f t="shared" si="23"/>
        <v>1443083.3099999998</v>
      </c>
      <c r="I105" s="24">
        <f t="shared" si="23"/>
        <v>523985.22</v>
      </c>
      <c r="J105" s="24">
        <f t="shared" si="23"/>
        <v>895952.55</v>
      </c>
      <c r="K105" s="48">
        <f>SUM(B105:J105)</f>
        <v>14978960.81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15155693.47</v>
      </c>
      <c r="L112" s="54"/>
    </row>
    <row r="113" spans="1:11" ht="18.75" customHeight="1">
      <c r="A113" s="26" t="s">
        <v>70</v>
      </c>
      <c r="B113" s="27">
        <v>193326.63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193326.63</v>
      </c>
    </row>
    <row r="114" spans="1:11" ht="18.75" customHeight="1">
      <c r="A114" s="26" t="s">
        <v>71</v>
      </c>
      <c r="B114" s="27">
        <v>1293311.65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1293311.65</v>
      </c>
    </row>
    <row r="115" spans="1:11" ht="18.75" customHeight="1">
      <c r="A115" s="26" t="s">
        <v>72</v>
      </c>
      <c r="B115" s="40">
        <v>0</v>
      </c>
      <c r="C115" s="27">
        <f>+C104</f>
        <v>2189934.5900000003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2189934.5900000003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2568899.4499999997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2568899.4499999997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1214260.6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1214260.6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134917.85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134917.85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371246.7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371246.7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685366.44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685366.44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94181.58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94181.58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753152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753152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813465.34</v>
      </c>
      <c r="H123" s="40">
        <v>0</v>
      </c>
      <c r="I123" s="40">
        <v>0</v>
      </c>
      <c r="J123" s="40">
        <v>0</v>
      </c>
      <c r="K123" s="41">
        <f t="shared" si="25"/>
        <v>813465.34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63869.96</v>
      </c>
      <c r="H124" s="40">
        <v>0</v>
      </c>
      <c r="I124" s="40">
        <v>0</v>
      </c>
      <c r="J124" s="40">
        <v>0</v>
      </c>
      <c r="K124" s="41">
        <f t="shared" si="25"/>
        <v>63869.96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383017.24</v>
      </c>
      <c r="H125" s="40">
        <v>0</v>
      </c>
      <c r="I125" s="40">
        <v>0</v>
      </c>
      <c r="J125" s="40">
        <v>0</v>
      </c>
      <c r="K125" s="41">
        <f t="shared" si="25"/>
        <v>383017.24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406984.33</v>
      </c>
      <c r="H126" s="40">
        <v>0</v>
      </c>
      <c r="I126" s="40">
        <v>0</v>
      </c>
      <c r="J126" s="40">
        <v>0</v>
      </c>
      <c r="K126" s="41">
        <f t="shared" si="25"/>
        <v>406984.33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1092815.28</v>
      </c>
      <c r="H127" s="40">
        <v>0</v>
      </c>
      <c r="I127" s="40">
        <v>0</v>
      </c>
      <c r="J127" s="40">
        <v>0</v>
      </c>
      <c r="K127" s="41">
        <f t="shared" si="25"/>
        <v>1092815.28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521255.28</v>
      </c>
      <c r="I128" s="40">
        <v>0</v>
      </c>
      <c r="J128" s="40">
        <v>0</v>
      </c>
      <c r="K128" s="41">
        <f t="shared" si="25"/>
        <v>521255.28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941768.69</v>
      </c>
      <c r="I129" s="40">
        <v>0</v>
      </c>
      <c r="J129" s="40">
        <v>0</v>
      </c>
      <c r="K129" s="41">
        <f t="shared" si="25"/>
        <v>941768.69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523985.22</v>
      </c>
      <c r="J130" s="40">
        <v>0</v>
      </c>
      <c r="K130" s="41">
        <f t="shared" si="25"/>
        <v>523985.22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909934.64</v>
      </c>
      <c r="K131" s="44">
        <f t="shared" si="25"/>
        <v>909934.64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2017-05-05T19:32:19Z</dcterms:modified>
  <cp:category/>
  <cp:version/>
  <cp:contentType/>
  <cp:contentStatus/>
</cp:coreProperties>
</file>