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<sst xmlns="http://schemas.openxmlformats.org/spreadsheetml/2006/main" count="135" uniqueCount="135">
  <si>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</si>
  <si>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</si>
  <si>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</si>
  <si>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</si>
  <si>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</si>
  <si>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</si>
  <si>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</si>
  <si>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</si>
  <si>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</si>
  <si>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</si>
  <si>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</si>
  <si>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</si>
  <si>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</si>
  <si>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</si>
  <si>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</si>
  <si>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</si>
  <si>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</si>
  <si>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</si>
  <si>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</si>
  <si>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</si>
  <si>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</si>
  <si>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</si>
  <si>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</si>
  <si>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</si>
  <si>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</si>
  <si>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</si>
  <si>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</si>
  <si>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</si>
  <si>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</si>
  <si>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</si>
  <si>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</si>
  <si>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</si>
  <si>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</si>
  <si>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</si>
  <si>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</si>
  <si>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</si>
  <si>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</si>
  <si>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</si>
  <si>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</si>
  <si>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</si>
  <si>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</si>
  <si>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</si>
  <si>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</si>
  <si>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</si>
  <si>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</si>
  <si>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</si>
  <si>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</si>
  <si>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</si>
  <si>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</si>
  <si>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</si>
  <si>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</si>
  <si>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</si>
  <si>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</si>
  <si>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</si>
  <si>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</si>
  <si>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</si>
  <si>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</si>
  <si>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</si>
  <si>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</si>
  <si>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</si>
  <si>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</si>
  <si>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</si>
  <si>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</si>
  <si>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</si>
  <si>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</si>
  <si>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</si>
  <si>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</si>
  <si>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</si>
  <si>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</si>
  <si>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</si>
  <si>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</si>
  <si>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</si>
  <si>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</si>
  <si>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</si>
  <si>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</si>
  <si>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</si>
  <si>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</si>
  <si>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</si>
  <si>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</si>
  <si>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</si>
  <si>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</si>
  <si>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</si>
  <si>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</si>
  <si>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</si>
  <si>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</si>
  <si>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</si>
  <si>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</si>
  <si>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</si>
  <si>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</si>
  <si>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</si>
  <si>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</si>
  <si>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</si>
  <si>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</si>
  <si>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</si>
  <si>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</si>
  <si>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</si>
  <si>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</si>
  <si>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</si>
  <si>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</si>
  <si>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</si>
  <si>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</si>
  <si>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</si>
  <si>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</si>
  <si>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</si>
  <si>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</si>
  <si>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</si>
  <si>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</si>
  <si>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</si>
  <si>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</si>
  <si>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</si>
  <si>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</si>
  <si>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</si>
  <si>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</si>
  <si>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</si>
  <si>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</si>
  <si>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</si>
  <si>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</si>
  <si>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</si>
  <si>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</si>
  <si>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</si>
  <si>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</si>
  <si>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</si>
  <si>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</si>
  <si>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</si>
  <si>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</si>
  <si>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</si>
  <si>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</si>
  <si>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</si>
  <si>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</si>
  <si>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</si>
  <si>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</si>
  <si>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</si>
  <si>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</si>
  <si>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</si>
  <si>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23/04/17 - VENCIMENTO 03/05/17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</si>
</sst>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160938</v>
      </c>
      <c r="C7" s="9">
        <f t="shared" si="0"/>
        <v>217271</v>
      </c>
      <c r="D7" s="9">
        <f t="shared" si="0"/>
        <v>240607</v>
      </c>
      <c r="E7" s="9">
        <f t="shared" si="0"/>
        <v>131782</v>
      </c>
      <c r="F7" s="9">
        <f t="shared" si="0"/>
        <v>226366</v>
      </c>
      <c r="G7" s="9">
        <f t="shared" si="0"/>
        <v>371651</v>
      </c>
      <c r="H7" s="9">
        <f t="shared" si="0"/>
        <v>134138</v>
      </c>
      <c r="I7" s="9">
        <f t="shared" si="0"/>
        <v>25718</v>
      </c>
      <c r="J7" s="9">
        <f t="shared" si="0"/>
        <v>110128</v>
      </c>
      <c r="K7" s="9">
        <f t="shared" si="0"/>
        <v>1618599</v>
      </c>
      <c r="L7" s="52"/>
    </row>
    <row r="8" spans="1:11" ht="17.25" customHeight="1">
      <c r="A8" s="10" t="s">
        <v>97</v>
      </c>
      <c r="B8" s="11">
        <f>B9+B12+B16</f>
        <v>76507</v>
      </c>
      <c r="C8" s="11">
        <f aca="true" t="shared" si="1" ref="C8:J8">C9+C12+C16</f>
        <v>107988</v>
      </c>
      <c r="D8" s="11">
        <f t="shared" si="1"/>
        <v>112322</v>
      </c>
      <c r="E8" s="11">
        <f t="shared" si="1"/>
        <v>64970</v>
      </c>
      <c r="F8" s="11">
        <f t="shared" si="1"/>
        <v>106129</v>
      </c>
      <c r="G8" s="11">
        <f t="shared" si="1"/>
        <v>181680</v>
      </c>
      <c r="H8" s="11">
        <f t="shared" si="1"/>
        <v>72660</v>
      </c>
      <c r="I8" s="11">
        <f t="shared" si="1"/>
        <v>11244</v>
      </c>
      <c r="J8" s="11">
        <f t="shared" si="1"/>
        <v>51736</v>
      </c>
      <c r="K8" s="11">
        <f>SUM(B8:J8)</f>
        <v>785236</v>
      </c>
    </row>
    <row r="9" spans="1:11" ht="17.25" customHeight="1">
      <c r="A9" s="15" t="s">
        <v>16</v>
      </c>
      <c r="B9" s="13">
        <f>+B10+B11</f>
        <v>13099</v>
      </c>
      <c r="C9" s="13">
        <f aca="true" t="shared" si="2" ref="C9:J9">+C10+C11</f>
        <v>21170</v>
      </c>
      <c r="D9" s="13">
        <f t="shared" si="2"/>
        <v>21389</v>
      </c>
      <c r="E9" s="13">
        <f t="shared" si="2"/>
        <v>11650</v>
      </c>
      <c r="F9" s="13">
        <f t="shared" si="2"/>
        <v>15704</v>
      </c>
      <c r="G9" s="13">
        <f t="shared" si="2"/>
        <v>20064</v>
      </c>
      <c r="H9" s="13">
        <f t="shared" si="2"/>
        <v>13924</v>
      </c>
      <c r="I9" s="13">
        <f t="shared" si="2"/>
        <v>2443</v>
      </c>
      <c r="J9" s="13">
        <f t="shared" si="2"/>
        <v>8989</v>
      </c>
      <c r="K9" s="11">
        <f>SUM(B9:J9)</f>
        <v>128432</v>
      </c>
    </row>
    <row r="10" spans="1:11" ht="17.25" customHeight="1">
      <c r="A10" s="29" t="s">
        <v>17</v>
      </c>
      <c r="B10" s="13">
        <v>13099</v>
      </c>
      <c r="C10" s="13">
        <v>21170</v>
      </c>
      <c r="D10" s="13">
        <v>21389</v>
      </c>
      <c r="E10" s="13">
        <v>11650</v>
      </c>
      <c r="F10" s="13">
        <v>15704</v>
      </c>
      <c r="G10" s="13">
        <v>20064</v>
      </c>
      <c r="H10" s="13">
        <v>13924</v>
      </c>
      <c r="I10" s="13">
        <v>2443</v>
      </c>
      <c r="J10" s="13">
        <v>8989</v>
      </c>
      <c r="K10" s="11">
        <f>SUM(B10:J10)</f>
        <v>128432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51020</v>
      </c>
      <c r="C12" s="17">
        <f t="shared" si="3"/>
        <v>71372</v>
      </c>
      <c r="D12" s="17">
        <f t="shared" si="3"/>
        <v>73487</v>
      </c>
      <c r="E12" s="17">
        <f t="shared" si="3"/>
        <v>43993</v>
      </c>
      <c r="F12" s="17">
        <f t="shared" si="3"/>
        <v>70432</v>
      </c>
      <c r="G12" s="17">
        <f t="shared" si="3"/>
        <v>123333</v>
      </c>
      <c r="H12" s="17">
        <f t="shared" si="3"/>
        <v>48557</v>
      </c>
      <c r="I12" s="17">
        <f t="shared" si="3"/>
        <v>7017</v>
      </c>
      <c r="J12" s="17">
        <f t="shared" si="3"/>
        <v>34728</v>
      </c>
      <c r="K12" s="11">
        <f aca="true" t="shared" si="4" ref="K12:K27">SUM(B12:J12)</f>
        <v>523939</v>
      </c>
    </row>
    <row r="13" spans="1:13" ht="17.25" customHeight="1">
      <c r="A13" s="14" t="s">
        <v>19</v>
      </c>
      <c r="B13" s="13">
        <v>24959</v>
      </c>
      <c r="C13" s="13">
        <v>37811</v>
      </c>
      <c r="D13" s="13">
        <v>39557</v>
      </c>
      <c r="E13" s="13">
        <v>23263</v>
      </c>
      <c r="F13" s="13">
        <v>34406</v>
      </c>
      <c r="G13" s="13">
        <v>55925</v>
      </c>
      <c r="H13" s="13">
        <v>21829</v>
      </c>
      <c r="I13" s="13">
        <v>4092</v>
      </c>
      <c r="J13" s="13">
        <v>18939</v>
      </c>
      <c r="K13" s="11">
        <f t="shared" si="4"/>
        <v>260781</v>
      </c>
      <c r="L13" s="52"/>
      <c r="M13" s="53"/>
    </row>
    <row r="14" spans="1:12" ht="17.25" customHeight="1">
      <c r="A14" s="14" t="s">
        <v>20</v>
      </c>
      <c r="B14" s="13">
        <v>24840</v>
      </c>
      <c r="C14" s="13">
        <v>31794</v>
      </c>
      <c r="D14" s="13">
        <v>32724</v>
      </c>
      <c r="E14" s="13">
        <v>19630</v>
      </c>
      <c r="F14" s="13">
        <v>34658</v>
      </c>
      <c r="G14" s="13">
        <v>65366</v>
      </c>
      <c r="H14" s="13">
        <v>24935</v>
      </c>
      <c r="I14" s="13">
        <v>2730</v>
      </c>
      <c r="J14" s="13">
        <v>15290</v>
      </c>
      <c r="K14" s="11">
        <f t="shared" si="4"/>
        <v>251967</v>
      </c>
      <c r="L14" s="52"/>
    </row>
    <row r="15" spans="1:11" ht="17.25" customHeight="1">
      <c r="A15" s="14" t="s">
        <v>21</v>
      </c>
      <c r="B15" s="13">
        <v>1221</v>
      </c>
      <c r="C15" s="13">
        <v>1767</v>
      </c>
      <c r="D15" s="13">
        <v>1206</v>
      </c>
      <c r="E15" s="13">
        <v>1100</v>
      </c>
      <c r="F15" s="13">
        <v>1368</v>
      </c>
      <c r="G15" s="13">
        <v>2042</v>
      </c>
      <c r="H15" s="13">
        <v>1793</v>
      </c>
      <c r="I15" s="13">
        <v>195</v>
      </c>
      <c r="J15" s="13">
        <v>499</v>
      </c>
      <c r="K15" s="11">
        <f t="shared" si="4"/>
        <v>11191</v>
      </c>
    </row>
    <row r="16" spans="1:11" ht="17.25" customHeight="1">
      <c r="A16" s="15" t="s">
        <v>93</v>
      </c>
      <c r="B16" s="13">
        <f>B17+B18+B19</f>
        <v>12388</v>
      </c>
      <c r="C16" s="13">
        <f aca="true" t="shared" si="5" ref="C16:J16">C17+C18+C19</f>
        <v>15446</v>
      </c>
      <c r="D16" s="13">
        <f t="shared" si="5"/>
        <v>17446</v>
      </c>
      <c r="E16" s="13">
        <f t="shared" si="5"/>
        <v>9327</v>
      </c>
      <c r="F16" s="13">
        <f t="shared" si="5"/>
        <v>19993</v>
      </c>
      <c r="G16" s="13">
        <f t="shared" si="5"/>
        <v>38283</v>
      </c>
      <c r="H16" s="13">
        <f t="shared" si="5"/>
        <v>10179</v>
      </c>
      <c r="I16" s="13">
        <f t="shared" si="5"/>
        <v>1784</v>
      </c>
      <c r="J16" s="13">
        <f t="shared" si="5"/>
        <v>8019</v>
      </c>
      <c r="K16" s="11">
        <f t="shared" si="4"/>
        <v>132865</v>
      </c>
    </row>
    <row r="17" spans="1:11" ht="17.25" customHeight="1">
      <c r="A17" s="14" t="s">
        <v>94</v>
      </c>
      <c r="B17" s="13">
        <v>6362</v>
      </c>
      <c r="C17" s="13">
        <v>8653</v>
      </c>
      <c r="D17" s="13">
        <v>9060</v>
      </c>
      <c r="E17" s="13">
        <v>5029</v>
      </c>
      <c r="F17" s="13">
        <v>10482</v>
      </c>
      <c r="G17" s="13">
        <v>16845</v>
      </c>
      <c r="H17" s="13">
        <v>4999</v>
      </c>
      <c r="I17" s="13">
        <v>1072</v>
      </c>
      <c r="J17" s="13">
        <v>4044</v>
      </c>
      <c r="K17" s="11">
        <f t="shared" si="4"/>
        <v>66546</v>
      </c>
    </row>
    <row r="18" spans="1:11" ht="17.25" customHeight="1">
      <c r="A18" s="14" t="s">
        <v>95</v>
      </c>
      <c r="B18" s="13">
        <v>5882</v>
      </c>
      <c r="C18" s="13">
        <v>6619</v>
      </c>
      <c r="D18" s="13">
        <v>8267</v>
      </c>
      <c r="E18" s="13">
        <v>4201</v>
      </c>
      <c r="F18" s="13">
        <v>9356</v>
      </c>
      <c r="G18" s="13">
        <v>21247</v>
      </c>
      <c r="H18" s="13">
        <v>5076</v>
      </c>
      <c r="I18" s="13">
        <v>697</v>
      </c>
      <c r="J18" s="13">
        <v>3929</v>
      </c>
      <c r="K18" s="11">
        <f t="shared" si="4"/>
        <v>65274</v>
      </c>
    </row>
    <row r="19" spans="1:11" ht="17.25" customHeight="1">
      <c r="A19" s="14" t="s">
        <v>96</v>
      </c>
      <c r="B19" s="13">
        <v>144</v>
      </c>
      <c r="C19" s="13">
        <v>174</v>
      </c>
      <c r="D19" s="13">
        <v>119</v>
      </c>
      <c r="E19" s="13">
        <v>97</v>
      </c>
      <c r="F19" s="13">
        <v>155</v>
      </c>
      <c r="G19" s="13">
        <v>191</v>
      </c>
      <c r="H19" s="13">
        <v>104</v>
      </c>
      <c r="I19" s="13">
        <v>15</v>
      </c>
      <c r="J19" s="13">
        <v>46</v>
      </c>
      <c r="K19" s="11">
        <f t="shared" si="4"/>
        <v>1045</v>
      </c>
    </row>
    <row r="20" spans="1:11" ht="17.25" customHeight="1">
      <c r="A20" s="16" t="s">
        <v>22</v>
      </c>
      <c r="B20" s="11">
        <f>+B21+B22+B23</f>
        <v>40998</v>
      </c>
      <c r="C20" s="11">
        <f aca="true" t="shared" si="6" ref="C20:J20">+C21+C22+C23</f>
        <v>48321</v>
      </c>
      <c r="D20" s="11">
        <f t="shared" si="6"/>
        <v>60158</v>
      </c>
      <c r="E20" s="11">
        <f t="shared" si="6"/>
        <v>29732</v>
      </c>
      <c r="F20" s="11">
        <f t="shared" si="6"/>
        <v>64641</v>
      </c>
      <c r="G20" s="11">
        <f t="shared" si="6"/>
        <v>116516</v>
      </c>
      <c r="H20" s="11">
        <f t="shared" si="6"/>
        <v>32186</v>
      </c>
      <c r="I20" s="11">
        <f t="shared" si="6"/>
        <v>6251</v>
      </c>
      <c r="J20" s="11">
        <f t="shared" si="6"/>
        <v>24315</v>
      </c>
      <c r="K20" s="11">
        <f t="shared" si="4"/>
        <v>423118</v>
      </c>
    </row>
    <row r="21" spans="1:12" ht="17.25" customHeight="1">
      <c r="A21" s="12" t="s">
        <v>23</v>
      </c>
      <c r="B21" s="13">
        <v>23465</v>
      </c>
      <c r="C21" s="13">
        <v>30571</v>
      </c>
      <c r="D21" s="13">
        <v>38076</v>
      </c>
      <c r="E21" s="13">
        <v>18767</v>
      </c>
      <c r="F21" s="13">
        <v>36945</v>
      </c>
      <c r="G21" s="13">
        <v>59764</v>
      </c>
      <c r="H21" s="13">
        <v>18280</v>
      </c>
      <c r="I21" s="13">
        <v>4268</v>
      </c>
      <c r="J21" s="13">
        <v>15198</v>
      </c>
      <c r="K21" s="11">
        <f t="shared" si="4"/>
        <v>245334</v>
      </c>
      <c r="L21" s="52"/>
    </row>
    <row r="22" spans="1:12" ht="17.25" customHeight="1">
      <c r="A22" s="12" t="s">
        <v>24</v>
      </c>
      <c r="B22" s="13">
        <v>16904</v>
      </c>
      <c r="C22" s="13">
        <v>17137</v>
      </c>
      <c r="D22" s="13">
        <v>21436</v>
      </c>
      <c r="E22" s="13">
        <v>10624</v>
      </c>
      <c r="F22" s="13">
        <v>27084</v>
      </c>
      <c r="G22" s="13">
        <v>55620</v>
      </c>
      <c r="H22" s="13">
        <v>13362</v>
      </c>
      <c r="I22" s="13">
        <v>1895</v>
      </c>
      <c r="J22" s="13">
        <v>8882</v>
      </c>
      <c r="K22" s="11">
        <f t="shared" si="4"/>
        <v>172944</v>
      </c>
      <c r="L22" s="52"/>
    </row>
    <row r="23" spans="1:11" ht="17.25" customHeight="1">
      <c r="A23" s="12" t="s">
        <v>25</v>
      </c>
      <c r="B23" s="13">
        <v>629</v>
      </c>
      <c r="C23" s="13">
        <v>613</v>
      </c>
      <c r="D23" s="13">
        <v>646</v>
      </c>
      <c r="E23" s="13">
        <v>341</v>
      </c>
      <c r="F23" s="13">
        <v>612</v>
      </c>
      <c r="G23" s="13">
        <v>1132</v>
      </c>
      <c r="H23" s="13">
        <v>544</v>
      </c>
      <c r="I23" s="13">
        <v>88</v>
      </c>
      <c r="J23" s="13">
        <v>235</v>
      </c>
      <c r="K23" s="11">
        <f t="shared" si="4"/>
        <v>4840</v>
      </c>
    </row>
    <row r="24" spans="1:11" ht="17.25" customHeight="1">
      <c r="A24" s="16" t="s">
        <v>26</v>
      </c>
      <c r="B24" s="13">
        <f>+B25+B26</f>
        <v>43433</v>
      </c>
      <c r="C24" s="13">
        <f aca="true" t="shared" si="7" ref="C24:J24">+C25+C26</f>
        <v>60962</v>
      </c>
      <c r="D24" s="13">
        <f t="shared" si="7"/>
        <v>68127</v>
      </c>
      <c r="E24" s="13">
        <f t="shared" si="7"/>
        <v>37080</v>
      </c>
      <c r="F24" s="13">
        <f t="shared" si="7"/>
        <v>55596</v>
      </c>
      <c r="G24" s="13">
        <f t="shared" si="7"/>
        <v>73455</v>
      </c>
      <c r="H24" s="13">
        <f t="shared" si="7"/>
        <v>28526</v>
      </c>
      <c r="I24" s="13">
        <f t="shared" si="7"/>
        <v>8223</v>
      </c>
      <c r="J24" s="13">
        <f t="shared" si="7"/>
        <v>34077</v>
      </c>
      <c r="K24" s="11">
        <f t="shared" si="4"/>
        <v>409479</v>
      </c>
    </row>
    <row r="25" spans="1:12" ht="17.25" customHeight="1">
      <c r="A25" s="12" t="s">
        <v>115</v>
      </c>
      <c r="B25" s="13">
        <v>22726</v>
      </c>
      <c r="C25" s="13">
        <v>33783</v>
      </c>
      <c r="D25" s="13">
        <v>40905</v>
      </c>
      <c r="E25" s="13">
        <v>22037</v>
      </c>
      <c r="F25" s="13">
        <v>30510</v>
      </c>
      <c r="G25" s="13">
        <v>38167</v>
      </c>
      <c r="H25" s="13">
        <v>15560</v>
      </c>
      <c r="I25" s="13">
        <v>5702</v>
      </c>
      <c r="J25" s="13">
        <v>18961</v>
      </c>
      <c r="K25" s="11">
        <f t="shared" si="4"/>
        <v>228351</v>
      </c>
      <c r="L25" s="52"/>
    </row>
    <row r="26" spans="1:12" ht="17.25" customHeight="1">
      <c r="A26" s="12" t="s">
        <v>116</v>
      </c>
      <c r="B26" s="13">
        <v>20707</v>
      </c>
      <c r="C26" s="13">
        <v>27179</v>
      </c>
      <c r="D26" s="13">
        <v>27222</v>
      </c>
      <c r="E26" s="13">
        <v>15043</v>
      </c>
      <c r="F26" s="13">
        <v>25086</v>
      </c>
      <c r="G26" s="13">
        <v>35288</v>
      </c>
      <c r="H26" s="13">
        <v>12966</v>
      </c>
      <c r="I26" s="13">
        <v>2521</v>
      </c>
      <c r="J26" s="13">
        <v>15116</v>
      </c>
      <c r="K26" s="11">
        <f t="shared" si="4"/>
        <v>181128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766</v>
      </c>
      <c r="I27" s="11">
        <v>0</v>
      </c>
      <c r="J27" s="11">
        <v>0</v>
      </c>
      <c r="K27" s="11">
        <f t="shared" si="4"/>
        <v>766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30235.36</v>
      </c>
      <c r="I35" s="19">
        <v>0</v>
      </c>
      <c r="J35" s="19">
        <v>0</v>
      </c>
      <c r="K35" s="23">
        <f>SUM(B35:J35)</f>
        <v>30235.36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469175.71</v>
      </c>
      <c r="C47" s="22">
        <f aca="true" t="shared" si="12" ref="C47:H47">+C48+C57</f>
        <v>703569.95</v>
      </c>
      <c r="D47" s="22">
        <f t="shared" si="12"/>
        <v>872582.5599999999</v>
      </c>
      <c r="E47" s="22">
        <f t="shared" si="12"/>
        <v>417418.60000000003</v>
      </c>
      <c r="F47" s="22">
        <f t="shared" si="12"/>
        <v>694418.6599999999</v>
      </c>
      <c r="G47" s="22">
        <f t="shared" si="12"/>
        <v>959204.52</v>
      </c>
      <c r="H47" s="22">
        <f t="shared" si="12"/>
        <v>435580.74999999994</v>
      </c>
      <c r="I47" s="22">
        <f>+I48+I57</f>
        <v>130975.05</v>
      </c>
      <c r="J47" s="22">
        <f>+J48+J57</f>
        <v>346329.84</v>
      </c>
      <c r="K47" s="22">
        <f>SUM(B47:J47)</f>
        <v>5029255.639999999</v>
      </c>
    </row>
    <row r="48" spans="1:11" ht="17.25" customHeight="1">
      <c r="A48" s="16" t="s">
        <v>108</v>
      </c>
      <c r="B48" s="23">
        <f>SUM(B49:B56)</f>
        <v>450469.32</v>
      </c>
      <c r="C48" s="23">
        <f aca="true" t="shared" si="13" ref="C48:J48">SUM(C49:C56)</f>
        <v>680094.73</v>
      </c>
      <c r="D48" s="23">
        <f t="shared" si="13"/>
        <v>847210.98</v>
      </c>
      <c r="E48" s="23">
        <f t="shared" si="13"/>
        <v>395064.55000000005</v>
      </c>
      <c r="F48" s="23">
        <f t="shared" si="13"/>
        <v>671001.2899999999</v>
      </c>
      <c r="G48" s="23">
        <f t="shared" si="13"/>
        <v>929719.2000000001</v>
      </c>
      <c r="H48" s="23">
        <f t="shared" si="13"/>
        <v>415640.07999999996</v>
      </c>
      <c r="I48" s="23">
        <f t="shared" si="13"/>
        <v>130975.05</v>
      </c>
      <c r="J48" s="23">
        <f t="shared" si="13"/>
        <v>332347.75</v>
      </c>
      <c r="K48" s="23">
        <f aca="true" t="shared" si="14" ref="K48:K57">SUM(B48:J48)</f>
        <v>4852522.95</v>
      </c>
    </row>
    <row r="49" spans="1:11" ht="17.25" customHeight="1">
      <c r="A49" s="34" t="s">
        <v>43</v>
      </c>
      <c r="B49" s="23">
        <f aca="true" t="shared" si="15" ref="B49:H49">ROUND(B30*B7,2)</f>
        <v>447150.14</v>
      </c>
      <c r="C49" s="23">
        <f t="shared" si="15"/>
        <v>673887.73</v>
      </c>
      <c r="D49" s="23">
        <f t="shared" si="15"/>
        <v>842028.26</v>
      </c>
      <c r="E49" s="23">
        <f t="shared" si="15"/>
        <v>392222.77</v>
      </c>
      <c r="F49" s="23">
        <f t="shared" si="15"/>
        <v>666783.69</v>
      </c>
      <c r="G49" s="23">
        <f t="shared" si="15"/>
        <v>923738.56</v>
      </c>
      <c r="H49" s="23">
        <f t="shared" si="15"/>
        <v>382306.71</v>
      </c>
      <c r="I49" s="23">
        <f>ROUND(I30*I7,2)</f>
        <v>129909.33</v>
      </c>
      <c r="J49" s="23">
        <f>ROUND(J30*J7,2)</f>
        <v>330130.71</v>
      </c>
      <c r="K49" s="23">
        <f t="shared" si="14"/>
        <v>4788157.9</v>
      </c>
    </row>
    <row r="50" spans="1:11" ht="17.25" customHeight="1">
      <c r="A50" s="34" t="s">
        <v>44</v>
      </c>
      <c r="B50" s="19">
        <v>0</v>
      </c>
      <c r="C50" s="23">
        <f>ROUND(C31*C7,2)</f>
        <v>1497.91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1497.91</v>
      </c>
    </row>
    <row r="51" spans="1:11" ht="17.25" customHeight="1">
      <c r="A51" s="66" t="s">
        <v>104</v>
      </c>
      <c r="B51" s="67">
        <f aca="true" t="shared" si="16" ref="B51:H51">ROUND(B32*B7,2)</f>
        <v>-772.5</v>
      </c>
      <c r="C51" s="67">
        <f t="shared" si="16"/>
        <v>-1064.63</v>
      </c>
      <c r="D51" s="67">
        <f t="shared" si="16"/>
        <v>-1203.04</v>
      </c>
      <c r="E51" s="67">
        <f t="shared" si="16"/>
        <v>-603.62</v>
      </c>
      <c r="F51" s="67">
        <f t="shared" si="16"/>
        <v>-1063.92</v>
      </c>
      <c r="G51" s="67">
        <f t="shared" si="16"/>
        <v>-1449.44</v>
      </c>
      <c r="H51" s="67">
        <f t="shared" si="16"/>
        <v>-617.03</v>
      </c>
      <c r="I51" s="19">
        <v>0</v>
      </c>
      <c r="J51" s="19">
        <v>0</v>
      </c>
      <c r="K51" s="67">
        <f>SUM(B51:J51)</f>
        <v>-6774.179999999999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30235.36</v>
      </c>
      <c r="I53" s="31">
        <f>+I35</f>
        <v>0</v>
      </c>
      <c r="J53" s="31">
        <f>+J35</f>
        <v>0</v>
      </c>
      <c r="K53" s="23">
        <f t="shared" si="14"/>
        <v>30235.36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-49776.2</v>
      </c>
      <c r="C61" s="35">
        <f t="shared" si="17"/>
        <v>-80522.63</v>
      </c>
      <c r="D61" s="35">
        <f t="shared" si="17"/>
        <v>-83387.56999999999</v>
      </c>
      <c r="E61" s="35">
        <f t="shared" si="17"/>
        <v>-44270</v>
      </c>
      <c r="F61" s="35">
        <f t="shared" si="17"/>
        <v>-60068.53</v>
      </c>
      <c r="G61" s="35">
        <f t="shared" si="17"/>
        <v>-77249.23999999999</v>
      </c>
      <c r="H61" s="35">
        <f t="shared" si="17"/>
        <v>-52911.2</v>
      </c>
      <c r="I61" s="35">
        <f t="shared" si="17"/>
        <v>-11634.73</v>
      </c>
      <c r="J61" s="35">
        <f t="shared" si="17"/>
        <v>-34158.2</v>
      </c>
      <c r="K61" s="35">
        <f>SUM(B61:J61)</f>
        <v>-493978.3</v>
      </c>
    </row>
    <row r="62" spans="1:11" ht="18.75" customHeight="1">
      <c r="A62" s="16" t="s">
        <v>74</v>
      </c>
      <c r="B62" s="35">
        <f aca="true" t="shared" si="18" ref="B62:J62">B63+B64+B65+B66+B67+B68</f>
        <v>-49776.2</v>
      </c>
      <c r="C62" s="35">
        <f t="shared" si="18"/>
        <v>-80446</v>
      </c>
      <c r="D62" s="35">
        <f t="shared" si="18"/>
        <v>-81278.2</v>
      </c>
      <c r="E62" s="35">
        <f t="shared" si="18"/>
        <v>-44270</v>
      </c>
      <c r="F62" s="35">
        <f t="shared" si="18"/>
        <v>-59675.2</v>
      </c>
      <c r="G62" s="35">
        <f t="shared" si="18"/>
        <v>-76243.2</v>
      </c>
      <c r="H62" s="35">
        <f t="shared" si="18"/>
        <v>-52911.2</v>
      </c>
      <c r="I62" s="35">
        <f t="shared" si="18"/>
        <v>-9283.4</v>
      </c>
      <c r="J62" s="35">
        <f t="shared" si="18"/>
        <v>-34158.2</v>
      </c>
      <c r="K62" s="35">
        <f aca="true" t="shared" si="19" ref="K62:K91">SUM(B62:J62)</f>
        <v>-488041.60000000003</v>
      </c>
    </row>
    <row r="63" spans="1:11" ht="18.75" customHeight="1">
      <c r="A63" s="12" t="s">
        <v>75</v>
      </c>
      <c r="B63" s="35">
        <f>-ROUND(B9*$D$3,2)</f>
        <v>-49776.2</v>
      </c>
      <c r="C63" s="35">
        <f aca="true" t="shared" si="20" ref="C63:J63">-ROUND(C9*$D$3,2)</f>
        <v>-80446</v>
      </c>
      <c r="D63" s="35">
        <f t="shared" si="20"/>
        <v>-81278.2</v>
      </c>
      <c r="E63" s="35">
        <f t="shared" si="20"/>
        <v>-44270</v>
      </c>
      <c r="F63" s="35">
        <f t="shared" si="20"/>
        <v>-59675.2</v>
      </c>
      <c r="G63" s="35">
        <f t="shared" si="20"/>
        <v>-76243.2</v>
      </c>
      <c r="H63" s="35">
        <f t="shared" si="20"/>
        <v>-52911.2</v>
      </c>
      <c r="I63" s="35">
        <f t="shared" si="20"/>
        <v>-9283.4</v>
      </c>
      <c r="J63" s="35">
        <f t="shared" si="20"/>
        <v>-34158.2</v>
      </c>
      <c r="K63" s="35">
        <f t="shared" si="19"/>
        <v>-488041.60000000003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-2109.37</v>
      </c>
      <c r="E69" s="19">
        <v>0</v>
      </c>
      <c r="F69" s="67">
        <f t="shared" si="21"/>
        <v>-393.33</v>
      </c>
      <c r="G69" s="67">
        <f t="shared" si="21"/>
        <v>-1006.04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-5936.7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419399.51</v>
      </c>
      <c r="C104" s="24">
        <f t="shared" si="22"/>
        <v>623047.32</v>
      </c>
      <c r="D104" s="24">
        <f t="shared" si="22"/>
        <v>789194.99</v>
      </c>
      <c r="E104" s="24">
        <f t="shared" si="22"/>
        <v>373148.60000000003</v>
      </c>
      <c r="F104" s="24">
        <f t="shared" si="22"/>
        <v>634350.13</v>
      </c>
      <c r="G104" s="24">
        <f t="shared" si="22"/>
        <v>881955.28</v>
      </c>
      <c r="H104" s="24">
        <f t="shared" si="22"/>
        <v>382669.54999999993</v>
      </c>
      <c r="I104" s="24">
        <f>+I105+I106</f>
        <v>119340.32</v>
      </c>
      <c r="J104" s="24">
        <f>+J105+J106</f>
        <v>312171.64</v>
      </c>
      <c r="K104" s="48">
        <f>SUM(B104:J104)</f>
        <v>4535277.34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400693.12</v>
      </c>
      <c r="C105" s="24">
        <f t="shared" si="23"/>
        <v>599572.1</v>
      </c>
      <c r="D105" s="24">
        <f t="shared" si="23"/>
        <v>763823.41</v>
      </c>
      <c r="E105" s="24">
        <f t="shared" si="23"/>
        <v>350794.55000000005</v>
      </c>
      <c r="F105" s="24">
        <f t="shared" si="23"/>
        <v>610932.76</v>
      </c>
      <c r="G105" s="24">
        <f t="shared" si="23"/>
        <v>852469.9600000001</v>
      </c>
      <c r="H105" s="24">
        <f t="shared" si="23"/>
        <v>362728.87999999995</v>
      </c>
      <c r="I105" s="24">
        <f t="shared" si="23"/>
        <v>119340.32</v>
      </c>
      <c r="J105" s="24">
        <f t="shared" si="23"/>
        <v>298189.55</v>
      </c>
      <c r="K105" s="48">
        <f>SUM(B105:J105)</f>
        <v>4358544.649999999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4535277.329999999</v>
      </c>
      <c r="L112" s="54"/>
    </row>
    <row r="113" spans="1:11" ht="18.75" customHeight="1">
      <c r="A113" s="26" t="s">
        <v>70</v>
      </c>
      <c r="B113" s="27">
        <v>48715.63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48715.63</v>
      </c>
    </row>
    <row r="114" spans="1:11" ht="18.75" customHeight="1">
      <c r="A114" s="26" t="s">
        <v>71</v>
      </c>
      <c r="B114" s="27">
        <v>370683.88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370683.88</v>
      </c>
    </row>
    <row r="115" spans="1:11" ht="18.75" customHeight="1">
      <c r="A115" s="26" t="s">
        <v>72</v>
      </c>
      <c r="B115" s="40">
        <v>0</v>
      </c>
      <c r="C115" s="27">
        <f>+C104</f>
        <v>623047.32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623047.32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789194.99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789194.99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335833.73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335833.73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37314.86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37314.86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126955.31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126955.31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235784.14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235784.14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36584.85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36584.85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235025.83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235025.83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257825.41</v>
      </c>
      <c r="H123" s="40">
        <v>0</v>
      </c>
      <c r="I123" s="40">
        <v>0</v>
      </c>
      <c r="J123" s="40">
        <v>0</v>
      </c>
      <c r="K123" s="41">
        <f t="shared" si="25"/>
        <v>257825.41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26306</v>
      </c>
      <c r="H124" s="40">
        <v>0</v>
      </c>
      <c r="I124" s="40">
        <v>0</v>
      </c>
      <c r="J124" s="40">
        <v>0</v>
      </c>
      <c r="K124" s="41">
        <f t="shared" si="25"/>
        <v>26306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129694.76</v>
      </c>
      <c r="H125" s="40">
        <v>0</v>
      </c>
      <c r="I125" s="40">
        <v>0</v>
      </c>
      <c r="J125" s="40">
        <v>0</v>
      </c>
      <c r="K125" s="41">
        <f t="shared" si="25"/>
        <v>129694.76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121427.11</v>
      </c>
      <c r="H126" s="40">
        <v>0</v>
      </c>
      <c r="I126" s="40">
        <v>0</v>
      </c>
      <c r="J126" s="40">
        <v>0</v>
      </c>
      <c r="K126" s="41">
        <f t="shared" si="25"/>
        <v>121427.11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346701.99</v>
      </c>
      <c r="H127" s="40">
        <v>0</v>
      </c>
      <c r="I127" s="40">
        <v>0</v>
      </c>
      <c r="J127" s="40">
        <v>0</v>
      </c>
      <c r="K127" s="41">
        <f t="shared" si="25"/>
        <v>346701.99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136721.66</v>
      </c>
      <c r="I128" s="40">
        <v>0</v>
      </c>
      <c r="J128" s="40">
        <v>0</v>
      </c>
      <c r="K128" s="41">
        <f t="shared" si="25"/>
        <v>136721.66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245947.9</v>
      </c>
      <c r="I129" s="40">
        <v>0</v>
      </c>
      <c r="J129" s="40">
        <v>0</v>
      </c>
      <c r="K129" s="41">
        <f t="shared" si="25"/>
        <v>245947.9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119340.32</v>
      </c>
      <c r="J130" s="40">
        <v>0</v>
      </c>
      <c r="K130" s="41">
        <f t="shared" si="25"/>
        <v>119340.32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312171.64</v>
      </c>
      <c r="K131" s="44">
        <f t="shared" si="25"/>
        <v>312171.64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2017-05-02T19:47:12Z</dcterms:modified>
  <cp:category/>
  <cp:version/>
  <cp:contentType/>
  <cp:contentStatus/>
</cp:coreProperties>
</file>