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<sst xmlns="http://schemas.openxmlformats.org/spreadsheetml/2006/main" count="135" uniqueCount="135">
  <si>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</si>
  <si>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</si>
  <si>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</si>
  <si>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</si>
  <si>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</si>
  <si>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</si>
  <si>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</si>
  <si>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</si>
  <si>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</si>
  <si>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</si>
  <si>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</si>
  <si>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</si>
  <si>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</si>
  <si>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</si>
  <si>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</si>
  <si>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</si>
  <si>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</si>
  <si>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</si>
  <si>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</si>
  <si>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</si>
  <si>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</si>
  <si>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</si>
  <si>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</si>
  <si>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</si>
  <si>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</si>
  <si>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</si>
  <si>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</si>
  <si>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</si>
  <si>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</si>
  <si>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</si>
  <si>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</si>
  <si>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</si>
  <si>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</si>
  <si>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</si>
  <si>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</si>
  <si>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</si>
  <si>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</si>
  <si>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</si>
  <si>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</si>
  <si>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</si>
  <si>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</si>
  <si>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</si>
  <si>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</si>
  <si>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</si>
  <si>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</si>
  <si>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</si>
  <si>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</si>
  <si>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</si>
  <si>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</si>
  <si>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</si>
  <si>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</si>
  <si>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</si>
  <si>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</si>
  <si>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</si>
  <si>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</si>
  <si>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</si>
  <si>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</si>
  <si>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</si>
  <si>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</si>
  <si>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</si>
  <si>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</si>
  <si>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</si>
  <si>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</si>
  <si>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</si>
  <si>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</si>
  <si>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</si>
  <si>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</si>
  <si>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</si>
  <si>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</si>
  <si>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</si>
  <si>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</si>
  <si>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</si>
  <si>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</si>
  <si>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</si>
  <si>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</si>
  <si>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</si>
  <si>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</si>
  <si>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</si>
  <si>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</si>
  <si>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</si>
  <si>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</si>
  <si>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</si>
  <si>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</si>
  <si>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</si>
  <si>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</si>
  <si>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</si>
  <si>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</si>
  <si>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</si>
  <si>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</si>
  <si>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</si>
  <si>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</si>
  <si>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</si>
  <si>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</si>
  <si>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</si>
  <si>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</si>
  <si>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</si>
  <si>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</si>
  <si>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</si>
  <si>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</si>
  <si>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</si>
  <si>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</si>
  <si>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</si>
  <si>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</si>
  <si>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</si>
  <si>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</si>
  <si>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</si>
  <si>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</si>
  <si>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</si>
  <si>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</si>
  <si>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</si>
  <si>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</si>
  <si>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</si>
  <si>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</si>
  <si>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</si>
  <si>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</si>
  <si>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</si>
  <si>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</si>
  <si>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</si>
  <si>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</si>
  <si>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</si>
  <si>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</si>
  <si>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</si>
  <si>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</si>
  <si>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</si>
  <si>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</si>
  <si>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</si>
  <si>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</si>
  <si>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</si>
  <si>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</si>
  <si>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</si>
  <si>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</si>
  <si>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</si>
  <si>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</si>
  <si>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</si>
  <si>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21/04/17 - VENCIMENTO 03/05/17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</si>
</sst>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203380</v>
      </c>
      <c r="C7" s="9">
        <f t="shared" si="0"/>
        <v>267075</v>
      </c>
      <c r="D7" s="9">
        <f t="shared" si="0"/>
        <v>297693</v>
      </c>
      <c r="E7" s="9">
        <f t="shared" si="0"/>
        <v>166793</v>
      </c>
      <c r="F7" s="9">
        <f t="shared" si="0"/>
        <v>271440</v>
      </c>
      <c r="G7" s="9">
        <f t="shared" si="0"/>
        <v>459431</v>
      </c>
      <c r="H7" s="9">
        <f t="shared" si="0"/>
        <v>169869</v>
      </c>
      <c r="I7" s="9">
        <f t="shared" si="0"/>
        <v>31495</v>
      </c>
      <c r="J7" s="9">
        <f t="shared" si="0"/>
        <v>124215</v>
      </c>
      <c r="K7" s="9">
        <f t="shared" si="0"/>
        <v>1991391</v>
      </c>
      <c r="L7" s="52"/>
    </row>
    <row r="8" spans="1:11" ht="17.25" customHeight="1">
      <c r="A8" s="10" t="s">
        <v>97</v>
      </c>
      <c r="B8" s="11">
        <f>B9+B12+B16</f>
        <v>97494</v>
      </c>
      <c r="C8" s="11">
        <f aca="true" t="shared" si="1" ref="C8:J8">C9+C12+C16</f>
        <v>133903</v>
      </c>
      <c r="D8" s="11">
        <f t="shared" si="1"/>
        <v>140470</v>
      </c>
      <c r="E8" s="11">
        <f t="shared" si="1"/>
        <v>84541</v>
      </c>
      <c r="F8" s="11">
        <f t="shared" si="1"/>
        <v>129633</v>
      </c>
      <c r="G8" s="11">
        <f t="shared" si="1"/>
        <v>226839</v>
      </c>
      <c r="H8" s="11">
        <f t="shared" si="1"/>
        <v>92269</v>
      </c>
      <c r="I8" s="11">
        <f t="shared" si="1"/>
        <v>14102</v>
      </c>
      <c r="J8" s="11">
        <f t="shared" si="1"/>
        <v>58523</v>
      </c>
      <c r="K8" s="11">
        <f>SUM(B8:J8)</f>
        <v>977774</v>
      </c>
    </row>
    <row r="9" spans="1:11" ht="17.25" customHeight="1">
      <c r="A9" s="15" t="s">
        <v>16</v>
      </c>
      <c r="B9" s="13">
        <f>+B10+B11</f>
        <v>16574</v>
      </c>
      <c r="C9" s="13">
        <f aca="true" t="shared" si="2" ref="C9:J9">+C10+C11</f>
        <v>23772</v>
      </c>
      <c r="D9" s="13">
        <f t="shared" si="2"/>
        <v>24000</v>
      </c>
      <c r="E9" s="13">
        <f t="shared" si="2"/>
        <v>14721</v>
      </c>
      <c r="F9" s="13">
        <f t="shared" si="2"/>
        <v>18174</v>
      </c>
      <c r="G9" s="13">
        <f t="shared" si="2"/>
        <v>23487</v>
      </c>
      <c r="H9" s="13">
        <f t="shared" si="2"/>
        <v>17401</v>
      </c>
      <c r="I9" s="13">
        <f t="shared" si="2"/>
        <v>2837</v>
      </c>
      <c r="J9" s="13">
        <f t="shared" si="2"/>
        <v>9378</v>
      </c>
      <c r="K9" s="11">
        <f>SUM(B9:J9)</f>
        <v>150344</v>
      </c>
    </row>
    <row r="10" spans="1:11" ht="17.25" customHeight="1">
      <c r="A10" s="29" t="s">
        <v>17</v>
      </c>
      <c r="B10" s="13">
        <v>16574</v>
      </c>
      <c r="C10" s="13">
        <v>23772</v>
      </c>
      <c r="D10" s="13">
        <v>24000</v>
      </c>
      <c r="E10" s="13">
        <v>14721</v>
      </c>
      <c r="F10" s="13">
        <v>18174</v>
      </c>
      <c r="G10" s="13">
        <v>23487</v>
      </c>
      <c r="H10" s="13">
        <v>17401</v>
      </c>
      <c r="I10" s="13">
        <v>2837</v>
      </c>
      <c r="J10" s="13">
        <v>9378</v>
      </c>
      <c r="K10" s="11">
        <f>SUM(B10:J10)</f>
        <v>150344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65700</v>
      </c>
      <c r="C12" s="17">
        <f t="shared" si="3"/>
        <v>91021</v>
      </c>
      <c r="D12" s="17">
        <f t="shared" si="3"/>
        <v>95041</v>
      </c>
      <c r="E12" s="17">
        <f t="shared" si="3"/>
        <v>58015</v>
      </c>
      <c r="F12" s="17">
        <f t="shared" si="3"/>
        <v>87806</v>
      </c>
      <c r="G12" s="17">
        <f t="shared" si="3"/>
        <v>157660</v>
      </c>
      <c r="H12" s="17">
        <f t="shared" si="3"/>
        <v>61985</v>
      </c>
      <c r="I12" s="17">
        <f t="shared" si="3"/>
        <v>9019</v>
      </c>
      <c r="J12" s="17">
        <f t="shared" si="3"/>
        <v>40268</v>
      </c>
      <c r="K12" s="11">
        <f aca="true" t="shared" si="4" ref="K12:K27">SUM(B12:J12)</f>
        <v>666515</v>
      </c>
    </row>
    <row r="13" spans="1:13" ht="17.25" customHeight="1">
      <c r="A13" s="14" t="s">
        <v>19</v>
      </c>
      <c r="B13" s="13">
        <v>31664</v>
      </c>
      <c r="C13" s="13">
        <v>47561</v>
      </c>
      <c r="D13" s="13">
        <v>50454</v>
      </c>
      <c r="E13" s="13">
        <v>30315</v>
      </c>
      <c r="F13" s="13">
        <v>43790</v>
      </c>
      <c r="G13" s="13">
        <v>72193</v>
      </c>
      <c r="H13" s="13">
        <v>27589</v>
      </c>
      <c r="I13" s="13">
        <v>5131</v>
      </c>
      <c r="J13" s="13">
        <v>21817</v>
      </c>
      <c r="K13" s="11">
        <f t="shared" si="4"/>
        <v>330514</v>
      </c>
      <c r="L13" s="52"/>
      <c r="M13" s="53"/>
    </row>
    <row r="14" spans="1:12" ht="17.25" customHeight="1">
      <c r="A14" s="14" t="s">
        <v>20</v>
      </c>
      <c r="B14" s="13">
        <v>32333</v>
      </c>
      <c r="C14" s="13">
        <v>41044</v>
      </c>
      <c r="D14" s="13">
        <v>42969</v>
      </c>
      <c r="E14" s="13">
        <v>26138</v>
      </c>
      <c r="F14" s="13">
        <v>42301</v>
      </c>
      <c r="G14" s="13">
        <v>82734</v>
      </c>
      <c r="H14" s="13">
        <v>31877</v>
      </c>
      <c r="I14" s="13">
        <v>3654</v>
      </c>
      <c r="J14" s="13">
        <v>17890</v>
      </c>
      <c r="K14" s="11">
        <f t="shared" si="4"/>
        <v>320940</v>
      </c>
      <c r="L14" s="52"/>
    </row>
    <row r="15" spans="1:11" ht="17.25" customHeight="1">
      <c r="A15" s="14" t="s">
        <v>21</v>
      </c>
      <c r="B15" s="13">
        <v>1703</v>
      </c>
      <c r="C15" s="13">
        <v>2416</v>
      </c>
      <c r="D15" s="13">
        <v>1618</v>
      </c>
      <c r="E15" s="13">
        <v>1562</v>
      </c>
      <c r="F15" s="13">
        <v>1715</v>
      </c>
      <c r="G15" s="13">
        <v>2733</v>
      </c>
      <c r="H15" s="13">
        <v>2519</v>
      </c>
      <c r="I15" s="13">
        <v>234</v>
      </c>
      <c r="J15" s="13">
        <v>561</v>
      </c>
      <c r="K15" s="11">
        <f t="shared" si="4"/>
        <v>15061</v>
      </c>
    </row>
    <row r="16" spans="1:11" ht="17.25" customHeight="1">
      <c r="A16" s="15" t="s">
        <v>93</v>
      </c>
      <c r="B16" s="13">
        <f>B17+B18+B19</f>
        <v>15220</v>
      </c>
      <c r="C16" s="13">
        <f aca="true" t="shared" si="5" ref="C16:J16">C17+C18+C19</f>
        <v>19110</v>
      </c>
      <c r="D16" s="13">
        <f t="shared" si="5"/>
        <v>21429</v>
      </c>
      <c r="E16" s="13">
        <f t="shared" si="5"/>
        <v>11805</v>
      </c>
      <c r="F16" s="13">
        <f t="shared" si="5"/>
        <v>23653</v>
      </c>
      <c r="G16" s="13">
        <f t="shared" si="5"/>
        <v>45692</v>
      </c>
      <c r="H16" s="13">
        <f t="shared" si="5"/>
        <v>12883</v>
      </c>
      <c r="I16" s="13">
        <f t="shared" si="5"/>
        <v>2246</v>
      </c>
      <c r="J16" s="13">
        <f t="shared" si="5"/>
        <v>8877</v>
      </c>
      <c r="K16" s="11">
        <f t="shared" si="4"/>
        <v>160915</v>
      </c>
    </row>
    <row r="17" spans="1:11" ht="17.25" customHeight="1">
      <c r="A17" s="14" t="s">
        <v>94</v>
      </c>
      <c r="B17" s="13">
        <v>7938</v>
      </c>
      <c r="C17" s="13">
        <v>10563</v>
      </c>
      <c r="D17" s="13">
        <v>11075</v>
      </c>
      <c r="E17" s="13">
        <v>6387</v>
      </c>
      <c r="F17" s="13">
        <v>12969</v>
      </c>
      <c r="G17" s="13">
        <v>21358</v>
      </c>
      <c r="H17" s="13">
        <v>6647</v>
      </c>
      <c r="I17" s="13">
        <v>1314</v>
      </c>
      <c r="J17" s="13">
        <v>4513</v>
      </c>
      <c r="K17" s="11">
        <f t="shared" si="4"/>
        <v>82764</v>
      </c>
    </row>
    <row r="18" spans="1:11" ht="17.25" customHeight="1">
      <c r="A18" s="14" t="s">
        <v>95</v>
      </c>
      <c r="B18" s="13">
        <v>7094</v>
      </c>
      <c r="C18" s="13">
        <v>8293</v>
      </c>
      <c r="D18" s="13">
        <v>10234</v>
      </c>
      <c r="E18" s="13">
        <v>5304</v>
      </c>
      <c r="F18" s="13">
        <v>10510</v>
      </c>
      <c r="G18" s="13">
        <v>24045</v>
      </c>
      <c r="H18" s="13">
        <v>6050</v>
      </c>
      <c r="I18" s="13">
        <v>917</v>
      </c>
      <c r="J18" s="13">
        <v>4315</v>
      </c>
      <c r="K18" s="11">
        <f t="shared" si="4"/>
        <v>76762</v>
      </c>
    </row>
    <row r="19" spans="1:11" ht="17.25" customHeight="1">
      <c r="A19" s="14" t="s">
        <v>96</v>
      </c>
      <c r="B19" s="13">
        <v>188</v>
      </c>
      <c r="C19" s="13">
        <v>254</v>
      </c>
      <c r="D19" s="13">
        <v>120</v>
      </c>
      <c r="E19" s="13">
        <v>114</v>
      </c>
      <c r="F19" s="13">
        <v>174</v>
      </c>
      <c r="G19" s="13">
        <v>289</v>
      </c>
      <c r="H19" s="13">
        <v>186</v>
      </c>
      <c r="I19" s="13">
        <v>15</v>
      </c>
      <c r="J19" s="13">
        <v>49</v>
      </c>
      <c r="K19" s="11">
        <f t="shared" si="4"/>
        <v>1389</v>
      </c>
    </row>
    <row r="20" spans="1:11" ht="17.25" customHeight="1">
      <c r="A20" s="16" t="s">
        <v>22</v>
      </c>
      <c r="B20" s="11">
        <f>+B21+B22+B23</f>
        <v>54688</v>
      </c>
      <c r="C20" s="11">
        <f aca="true" t="shared" si="6" ref="C20:J20">+C21+C22+C23</f>
        <v>62667</v>
      </c>
      <c r="D20" s="11">
        <f t="shared" si="6"/>
        <v>77746</v>
      </c>
      <c r="E20" s="11">
        <f t="shared" si="6"/>
        <v>39932</v>
      </c>
      <c r="F20" s="11">
        <f t="shared" si="6"/>
        <v>81161</v>
      </c>
      <c r="G20" s="11">
        <f t="shared" si="6"/>
        <v>148665</v>
      </c>
      <c r="H20" s="11">
        <f t="shared" si="6"/>
        <v>42030</v>
      </c>
      <c r="I20" s="11">
        <f t="shared" si="6"/>
        <v>8321</v>
      </c>
      <c r="J20" s="11">
        <f t="shared" si="6"/>
        <v>29394</v>
      </c>
      <c r="K20" s="11">
        <f t="shared" si="4"/>
        <v>544604</v>
      </c>
    </row>
    <row r="21" spans="1:12" ht="17.25" customHeight="1">
      <c r="A21" s="12" t="s">
        <v>23</v>
      </c>
      <c r="B21" s="13">
        <v>30722</v>
      </c>
      <c r="C21" s="13">
        <v>38676</v>
      </c>
      <c r="D21" s="13">
        <v>47780</v>
      </c>
      <c r="E21" s="13">
        <v>24100</v>
      </c>
      <c r="F21" s="13">
        <v>46364</v>
      </c>
      <c r="G21" s="13">
        <v>76620</v>
      </c>
      <c r="H21" s="13">
        <v>23583</v>
      </c>
      <c r="I21" s="13">
        <v>5522</v>
      </c>
      <c r="J21" s="13">
        <v>17883</v>
      </c>
      <c r="K21" s="11">
        <f t="shared" si="4"/>
        <v>311250</v>
      </c>
      <c r="L21" s="52"/>
    </row>
    <row r="22" spans="1:12" ht="17.25" customHeight="1">
      <c r="A22" s="12" t="s">
        <v>24</v>
      </c>
      <c r="B22" s="13">
        <v>23142</v>
      </c>
      <c r="C22" s="13">
        <v>23010</v>
      </c>
      <c r="D22" s="13">
        <v>29095</v>
      </c>
      <c r="E22" s="13">
        <v>15297</v>
      </c>
      <c r="F22" s="13">
        <v>33981</v>
      </c>
      <c r="G22" s="13">
        <v>70483</v>
      </c>
      <c r="H22" s="13">
        <v>17676</v>
      </c>
      <c r="I22" s="13">
        <v>2664</v>
      </c>
      <c r="J22" s="13">
        <v>11226</v>
      </c>
      <c r="K22" s="11">
        <f t="shared" si="4"/>
        <v>226574</v>
      </c>
      <c r="L22" s="52"/>
    </row>
    <row r="23" spans="1:11" ht="17.25" customHeight="1">
      <c r="A23" s="12" t="s">
        <v>25</v>
      </c>
      <c r="B23" s="13">
        <v>824</v>
      </c>
      <c r="C23" s="13">
        <v>981</v>
      </c>
      <c r="D23" s="13">
        <v>871</v>
      </c>
      <c r="E23" s="13">
        <v>535</v>
      </c>
      <c r="F23" s="13">
        <v>816</v>
      </c>
      <c r="G23" s="13">
        <v>1562</v>
      </c>
      <c r="H23" s="13">
        <v>771</v>
      </c>
      <c r="I23" s="13">
        <v>135</v>
      </c>
      <c r="J23" s="13">
        <v>285</v>
      </c>
      <c r="K23" s="11">
        <f t="shared" si="4"/>
        <v>6780</v>
      </c>
    </row>
    <row r="24" spans="1:11" ht="17.25" customHeight="1">
      <c r="A24" s="16" t="s">
        <v>26</v>
      </c>
      <c r="B24" s="13">
        <f>+B25+B26</f>
        <v>51198</v>
      </c>
      <c r="C24" s="13">
        <f aca="true" t="shared" si="7" ref="C24:J24">+C25+C26</f>
        <v>70505</v>
      </c>
      <c r="D24" s="13">
        <f t="shared" si="7"/>
        <v>79477</v>
      </c>
      <c r="E24" s="13">
        <f t="shared" si="7"/>
        <v>42320</v>
      </c>
      <c r="F24" s="13">
        <f t="shared" si="7"/>
        <v>60646</v>
      </c>
      <c r="G24" s="13">
        <f t="shared" si="7"/>
        <v>83927</v>
      </c>
      <c r="H24" s="13">
        <f t="shared" si="7"/>
        <v>34091</v>
      </c>
      <c r="I24" s="13">
        <f t="shared" si="7"/>
        <v>9072</v>
      </c>
      <c r="J24" s="13">
        <f t="shared" si="7"/>
        <v>36298</v>
      </c>
      <c r="K24" s="11">
        <f t="shared" si="4"/>
        <v>467534</v>
      </c>
    </row>
    <row r="25" spans="1:12" ht="17.25" customHeight="1">
      <c r="A25" s="12" t="s">
        <v>115</v>
      </c>
      <c r="B25" s="13">
        <v>24632</v>
      </c>
      <c r="C25" s="13">
        <v>36773</v>
      </c>
      <c r="D25" s="13">
        <v>46163</v>
      </c>
      <c r="E25" s="13">
        <v>23918</v>
      </c>
      <c r="F25" s="13">
        <v>31308</v>
      </c>
      <c r="G25" s="13">
        <v>41221</v>
      </c>
      <c r="H25" s="13">
        <v>17354</v>
      </c>
      <c r="I25" s="13">
        <v>5917</v>
      </c>
      <c r="J25" s="13">
        <v>19287</v>
      </c>
      <c r="K25" s="11">
        <f t="shared" si="4"/>
        <v>246573</v>
      </c>
      <c r="L25" s="52"/>
    </row>
    <row r="26" spans="1:12" ht="17.25" customHeight="1">
      <c r="A26" s="12" t="s">
        <v>116</v>
      </c>
      <c r="B26" s="13">
        <v>26566</v>
      </c>
      <c r="C26" s="13">
        <v>33732</v>
      </c>
      <c r="D26" s="13">
        <v>33314</v>
      </c>
      <c r="E26" s="13">
        <v>18402</v>
      </c>
      <c r="F26" s="13">
        <v>29338</v>
      </c>
      <c r="G26" s="13">
        <v>42706</v>
      </c>
      <c r="H26" s="13">
        <v>16737</v>
      </c>
      <c r="I26" s="13">
        <v>3155</v>
      </c>
      <c r="J26" s="13">
        <v>17011</v>
      </c>
      <c r="K26" s="11">
        <f t="shared" si="4"/>
        <v>220961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1479</v>
      </c>
      <c r="I27" s="11">
        <v>0</v>
      </c>
      <c r="J27" s="11">
        <v>0</v>
      </c>
      <c r="K27" s="11">
        <f t="shared" si="4"/>
        <v>1479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28203.24</v>
      </c>
      <c r="I35" s="19">
        <v>0</v>
      </c>
      <c r="J35" s="19">
        <v>0</v>
      </c>
      <c r="K35" s="23">
        <f>SUM(B35:J35)</f>
        <v>28203.24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586892.8400000001</v>
      </c>
      <c r="C47" s="22">
        <f aca="true" t="shared" si="12" ref="C47:H47">+C48+C57</f>
        <v>858141.3499999999</v>
      </c>
      <c r="D47" s="22">
        <f t="shared" si="12"/>
        <v>1072075.29</v>
      </c>
      <c r="E47" s="22">
        <f t="shared" si="12"/>
        <v>521461.47000000003</v>
      </c>
      <c r="F47" s="22">
        <f t="shared" si="12"/>
        <v>826976.78</v>
      </c>
      <c r="G47" s="22">
        <f t="shared" si="12"/>
        <v>1177039.37</v>
      </c>
      <c r="H47" s="22">
        <f t="shared" si="12"/>
        <v>535221.19</v>
      </c>
      <c r="I47" s="22">
        <f>+I48+I57</f>
        <v>160156.41</v>
      </c>
      <c r="J47" s="22">
        <f>+J48+J57</f>
        <v>388558.44</v>
      </c>
      <c r="K47" s="22">
        <f>SUM(B47:J47)</f>
        <v>6126523.1400000015</v>
      </c>
    </row>
    <row r="48" spans="1:11" ht="17.25" customHeight="1">
      <c r="A48" s="16" t="s">
        <v>108</v>
      </c>
      <c r="B48" s="23">
        <f>SUM(B49:B56)</f>
        <v>568186.4500000001</v>
      </c>
      <c r="C48" s="23">
        <f aca="true" t="shared" si="13" ref="C48:J48">SUM(C49:C56)</f>
        <v>834666.1299999999</v>
      </c>
      <c r="D48" s="23">
        <f t="shared" si="13"/>
        <v>1046703.7100000001</v>
      </c>
      <c r="E48" s="23">
        <f t="shared" si="13"/>
        <v>499107.42000000004</v>
      </c>
      <c r="F48" s="23">
        <f t="shared" si="13"/>
        <v>803559.41</v>
      </c>
      <c r="G48" s="23">
        <f t="shared" si="13"/>
        <v>1147554.05</v>
      </c>
      <c r="H48" s="23">
        <f t="shared" si="13"/>
        <v>515280.51999999996</v>
      </c>
      <c r="I48" s="23">
        <f t="shared" si="13"/>
        <v>160156.41</v>
      </c>
      <c r="J48" s="23">
        <f t="shared" si="13"/>
        <v>374576.35</v>
      </c>
      <c r="K48" s="23">
        <f aca="true" t="shared" si="14" ref="K48:K57">SUM(B48:J48)</f>
        <v>5949790.449999999</v>
      </c>
    </row>
    <row r="49" spans="1:11" ht="17.25" customHeight="1">
      <c r="A49" s="34" t="s">
        <v>43</v>
      </c>
      <c r="B49" s="23">
        <f aca="true" t="shared" si="15" ref="B49:H49">ROUND(B30*B7,2)</f>
        <v>565070.99</v>
      </c>
      <c r="C49" s="23">
        <f t="shared" si="15"/>
        <v>828359.82</v>
      </c>
      <c r="D49" s="23">
        <f t="shared" si="15"/>
        <v>1041806.42</v>
      </c>
      <c r="E49" s="23">
        <f t="shared" si="15"/>
        <v>496426.01</v>
      </c>
      <c r="F49" s="23">
        <f t="shared" si="15"/>
        <v>799553.66</v>
      </c>
      <c r="G49" s="23">
        <f t="shared" si="15"/>
        <v>1141915.75</v>
      </c>
      <c r="H49" s="23">
        <f t="shared" si="15"/>
        <v>484143.64</v>
      </c>
      <c r="I49" s="23">
        <f>ROUND(I30*I7,2)</f>
        <v>159090.69</v>
      </c>
      <c r="J49" s="23">
        <f>ROUND(J30*J7,2)</f>
        <v>372359.31</v>
      </c>
      <c r="K49" s="23">
        <f t="shared" si="14"/>
        <v>5888726.29</v>
      </c>
    </row>
    <row r="50" spans="1:11" ht="17.25" customHeight="1">
      <c r="A50" s="34" t="s">
        <v>44</v>
      </c>
      <c r="B50" s="19">
        <v>0</v>
      </c>
      <c r="C50" s="23">
        <f>ROUND(C31*C7,2)</f>
        <v>1841.26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1841.26</v>
      </c>
    </row>
    <row r="51" spans="1:11" ht="17.25" customHeight="1">
      <c r="A51" s="66" t="s">
        <v>104</v>
      </c>
      <c r="B51" s="67">
        <f aca="true" t="shared" si="16" ref="B51:H51">ROUND(B32*B7,2)</f>
        <v>-976.22</v>
      </c>
      <c r="C51" s="67">
        <f t="shared" si="16"/>
        <v>-1308.67</v>
      </c>
      <c r="D51" s="67">
        <f t="shared" si="16"/>
        <v>-1488.47</v>
      </c>
      <c r="E51" s="67">
        <f t="shared" si="16"/>
        <v>-763.99</v>
      </c>
      <c r="F51" s="67">
        <f t="shared" si="16"/>
        <v>-1275.77</v>
      </c>
      <c r="G51" s="67">
        <f t="shared" si="16"/>
        <v>-1791.78</v>
      </c>
      <c r="H51" s="67">
        <f t="shared" si="16"/>
        <v>-781.4</v>
      </c>
      <c r="I51" s="19">
        <v>0</v>
      </c>
      <c r="J51" s="19">
        <v>0</v>
      </c>
      <c r="K51" s="67">
        <f>SUM(B51:J51)</f>
        <v>-8386.300000000001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28203.24</v>
      </c>
      <c r="I53" s="31">
        <f>+I35</f>
        <v>0</v>
      </c>
      <c r="J53" s="31">
        <f>+J35</f>
        <v>0</v>
      </c>
      <c r="K53" s="23">
        <f t="shared" si="14"/>
        <v>28203.24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-62981.2</v>
      </c>
      <c r="C61" s="35">
        <f t="shared" si="17"/>
        <v>-90410.23000000001</v>
      </c>
      <c r="D61" s="35">
        <f t="shared" si="17"/>
        <v>-93309.37</v>
      </c>
      <c r="E61" s="35">
        <f t="shared" si="17"/>
        <v>-55939.8</v>
      </c>
      <c r="F61" s="35">
        <f t="shared" si="17"/>
        <v>-69454.53</v>
      </c>
      <c r="G61" s="35">
        <f t="shared" si="17"/>
        <v>-90256.64</v>
      </c>
      <c r="H61" s="35">
        <f t="shared" si="17"/>
        <v>-66123.8</v>
      </c>
      <c r="I61" s="35">
        <f t="shared" si="17"/>
        <v>-13131.93</v>
      </c>
      <c r="J61" s="35">
        <f t="shared" si="17"/>
        <v>-35636.4</v>
      </c>
      <c r="K61" s="35">
        <f>SUM(B61:J61)</f>
        <v>-577243.9000000001</v>
      </c>
    </row>
    <row r="62" spans="1:11" ht="18.75" customHeight="1">
      <c r="A62" s="16" t="s">
        <v>74</v>
      </c>
      <c r="B62" s="35">
        <f aca="true" t="shared" si="18" ref="B62:J62">B63+B64+B65+B66+B67+B68</f>
        <v>-62981.2</v>
      </c>
      <c r="C62" s="35">
        <f t="shared" si="18"/>
        <v>-90333.6</v>
      </c>
      <c r="D62" s="35">
        <f t="shared" si="18"/>
        <v>-91200</v>
      </c>
      <c r="E62" s="35">
        <f t="shared" si="18"/>
        <v>-55939.8</v>
      </c>
      <c r="F62" s="35">
        <f t="shared" si="18"/>
        <v>-69061.2</v>
      </c>
      <c r="G62" s="35">
        <f t="shared" si="18"/>
        <v>-89250.6</v>
      </c>
      <c r="H62" s="35">
        <f t="shared" si="18"/>
        <v>-66123.8</v>
      </c>
      <c r="I62" s="35">
        <f t="shared" si="18"/>
        <v>-10780.6</v>
      </c>
      <c r="J62" s="35">
        <f t="shared" si="18"/>
        <v>-35636.4</v>
      </c>
      <c r="K62" s="35">
        <f aca="true" t="shared" si="19" ref="K62:K91">SUM(B62:J62)</f>
        <v>-571307.2000000001</v>
      </c>
    </row>
    <row r="63" spans="1:11" ht="18.75" customHeight="1">
      <c r="A63" s="12" t="s">
        <v>75</v>
      </c>
      <c r="B63" s="35">
        <f>-ROUND(B9*$D$3,2)</f>
        <v>-62981.2</v>
      </c>
      <c r="C63" s="35">
        <f aca="true" t="shared" si="20" ref="C63:J63">-ROUND(C9*$D$3,2)</f>
        <v>-90333.6</v>
      </c>
      <c r="D63" s="35">
        <f t="shared" si="20"/>
        <v>-91200</v>
      </c>
      <c r="E63" s="35">
        <f t="shared" si="20"/>
        <v>-55939.8</v>
      </c>
      <c r="F63" s="35">
        <f t="shared" si="20"/>
        <v>-69061.2</v>
      </c>
      <c r="G63" s="35">
        <f t="shared" si="20"/>
        <v>-89250.6</v>
      </c>
      <c r="H63" s="35">
        <f t="shared" si="20"/>
        <v>-66123.8</v>
      </c>
      <c r="I63" s="35">
        <f t="shared" si="20"/>
        <v>-10780.6</v>
      </c>
      <c r="J63" s="35">
        <f t="shared" si="20"/>
        <v>-35636.4</v>
      </c>
      <c r="K63" s="35">
        <f t="shared" si="19"/>
        <v>-571307.2000000001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B69:J69">SUM(C70:C99)</f>
        <v>-76.63</v>
      </c>
      <c r="D69" s="67">
        <f t="shared" si="21"/>
        <v>-2109.37</v>
      </c>
      <c r="E69" s="19">
        <v>0</v>
      </c>
      <c r="F69" s="67">
        <f t="shared" si="21"/>
        <v>-393.33</v>
      </c>
      <c r="G69" s="67">
        <f t="shared" si="21"/>
        <v>-1006.04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-5936.7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523911.6400000001</v>
      </c>
      <c r="C104" s="24">
        <f t="shared" si="22"/>
        <v>767731.1199999999</v>
      </c>
      <c r="D104" s="24">
        <f t="shared" si="22"/>
        <v>978765.92</v>
      </c>
      <c r="E104" s="24">
        <f t="shared" si="22"/>
        <v>465521.67000000004</v>
      </c>
      <c r="F104" s="24">
        <f t="shared" si="22"/>
        <v>757522.2500000001</v>
      </c>
      <c r="G104" s="24">
        <f t="shared" si="22"/>
        <v>1086782.73</v>
      </c>
      <c r="H104" s="24">
        <f t="shared" si="22"/>
        <v>469097.38999999996</v>
      </c>
      <c r="I104" s="24">
        <f>+I105+I106</f>
        <v>147024.48</v>
      </c>
      <c r="J104" s="24">
        <f>+J105+J106</f>
        <v>352922.04</v>
      </c>
      <c r="K104" s="48">
        <f>SUM(B104:J104)</f>
        <v>5549279.24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505205.25000000006</v>
      </c>
      <c r="C105" s="24">
        <f t="shared" si="23"/>
        <v>744255.8999999999</v>
      </c>
      <c r="D105" s="24">
        <f t="shared" si="23"/>
        <v>953394.3400000001</v>
      </c>
      <c r="E105" s="24">
        <f t="shared" si="23"/>
        <v>443167.62000000005</v>
      </c>
      <c r="F105" s="24">
        <f t="shared" si="23"/>
        <v>734104.8800000001</v>
      </c>
      <c r="G105" s="24">
        <f t="shared" si="23"/>
        <v>1057297.41</v>
      </c>
      <c r="H105" s="24">
        <f t="shared" si="23"/>
        <v>449156.72</v>
      </c>
      <c r="I105" s="24">
        <f t="shared" si="23"/>
        <v>147024.48</v>
      </c>
      <c r="J105" s="24">
        <f t="shared" si="23"/>
        <v>338939.94999999995</v>
      </c>
      <c r="K105" s="48">
        <f>SUM(B105:J105)</f>
        <v>5372546.550000001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5549279.26</v>
      </c>
      <c r="L112" s="54"/>
    </row>
    <row r="113" spans="1:11" ht="18.75" customHeight="1">
      <c r="A113" s="26" t="s">
        <v>70</v>
      </c>
      <c r="B113" s="27">
        <v>59170.12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59170.12</v>
      </c>
    </row>
    <row r="114" spans="1:11" ht="18.75" customHeight="1">
      <c r="A114" s="26" t="s">
        <v>71</v>
      </c>
      <c r="B114" s="27">
        <v>464741.52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464741.52</v>
      </c>
    </row>
    <row r="115" spans="1:11" ht="18.75" customHeight="1">
      <c r="A115" s="26" t="s">
        <v>72</v>
      </c>
      <c r="B115" s="40">
        <v>0</v>
      </c>
      <c r="C115" s="27">
        <f>+C104</f>
        <v>767731.1199999999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767731.1199999999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978765.92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978765.92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418969.5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418969.5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46552.17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46552.17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151786.82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151786.82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281481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281481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41844.29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41844.29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282410.15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282410.15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323522.76</v>
      </c>
      <c r="H123" s="40">
        <v>0</v>
      </c>
      <c r="I123" s="40">
        <v>0</v>
      </c>
      <c r="J123" s="40">
        <v>0</v>
      </c>
      <c r="K123" s="41">
        <f t="shared" si="25"/>
        <v>323522.76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30405.52</v>
      </c>
      <c r="H124" s="40">
        <v>0</v>
      </c>
      <c r="I124" s="40">
        <v>0</v>
      </c>
      <c r="J124" s="40">
        <v>0</v>
      </c>
      <c r="K124" s="41">
        <f t="shared" si="25"/>
        <v>30405.52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154307.98</v>
      </c>
      <c r="H125" s="40">
        <v>0</v>
      </c>
      <c r="I125" s="40">
        <v>0</v>
      </c>
      <c r="J125" s="40">
        <v>0</v>
      </c>
      <c r="K125" s="41">
        <f t="shared" si="25"/>
        <v>154307.98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146849.48</v>
      </c>
      <c r="H126" s="40">
        <v>0</v>
      </c>
      <c r="I126" s="40">
        <v>0</v>
      </c>
      <c r="J126" s="40">
        <v>0</v>
      </c>
      <c r="K126" s="41">
        <f t="shared" si="25"/>
        <v>146849.48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431697</v>
      </c>
      <c r="H127" s="40">
        <v>0</v>
      </c>
      <c r="I127" s="40">
        <v>0</v>
      </c>
      <c r="J127" s="40">
        <v>0</v>
      </c>
      <c r="K127" s="41">
        <f t="shared" si="25"/>
        <v>431697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167507.25</v>
      </c>
      <c r="I128" s="40">
        <v>0</v>
      </c>
      <c r="J128" s="40">
        <v>0</v>
      </c>
      <c r="K128" s="41">
        <f t="shared" si="25"/>
        <v>167507.25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301590.14</v>
      </c>
      <c r="I129" s="40">
        <v>0</v>
      </c>
      <c r="J129" s="40">
        <v>0</v>
      </c>
      <c r="K129" s="41">
        <f t="shared" si="25"/>
        <v>301590.14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147024.48</v>
      </c>
      <c r="J130" s="40">
        <v>0</v>
      </c>
      <c r="K130" s="41">
        <f t="shared" si="25"/>
        <v>147024.48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352922.04</v>
      </c>
      <c r="K131" s="44">
        <f t="shared" si="25"/>
        <v>352922.04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2017-05-02T19:45:43Z</dcterms:modified>
  <cp:category/>
  <cp:version/>
  <cp:contentType/>
  <cp:contentStatus/>
</cp:coreProperties>
</file>