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<sst xmlns="http://schemas.openxmlformats.org/spreadsheetml/2006/main" count="135" uniqueCount="135">
  <si>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</si>
  <si>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</si>
  <si>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</si>
  <si>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</si>
  <si>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</si>
  <si>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</si>
  <si>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</si>
  <si>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</si>
  <si>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</si>
  <si>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</si>
  <si>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</si>
  <si>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</si>
  <si>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</si>
  <si>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</si>
  <si>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</si>
  <si>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</si>
  <si>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</si>
  <si>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</si>
  <si>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</si>
  <si>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</si>
  <si>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</si>
  <si>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</si>
  <si>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</si>
  <si>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</si>
  <si>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</si>
  <si>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</si>
  <si>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</si>
  <si>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</si>
  <si>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</si>
  <si>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</si>
  <si>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</si>
  <si>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</si>
  <si>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</si>
  <si>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</si>
  <si>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</si>
  <si>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</si>
  <si>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</si>
  <si>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</si>
  <si>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</si>
  <si>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</si>
  <si>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</si>
  <si>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</si>
  <si>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</si>
  <si>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</si>
  <si>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</si>
  <si>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</si>
  <si>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</si>
  <si>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</si>
  <si>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</si>
  <si>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</si>
  <si>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</si>
  <si>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</si>
  <si>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</si>
  <si>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</si>
  <si>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</si>
  <si>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</si>
  <si>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</si>
  <si>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</si>
  <si>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</si>
  <si>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</si>
  <si>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</si>
  <si>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</si>
  <si>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</si>
  <si>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</si>
  <si>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</si>
  <si>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</si>
  <si>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</si>
  <si>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</si>
  <si>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</si>
  <si>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</si>
  <si>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</si>
  <si>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</si>
  <si>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</si>
  <si>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</si>
  <si>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</si>
  <si>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</si>
  <si>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</si>
  <si>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</si>
  <si>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</si>
  <si>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</si>
  <si>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</si>
  <si>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</si>
  <si>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</si>
  <si>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</si>
  <si>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</si>
  <si>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</si>
  <si>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</si>
  <si>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</si>
  <si>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</si>
  <si>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</si>
  <si>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</si>
  <si>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</si>
  <si>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</si>
  <si>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</si>
  <si>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</si>
  <si>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</si>
  <si>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</si>
  <si>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</si>
  <si>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</si>
  <si>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</si>
  <si>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</si>
  <si>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</si>
  <si>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</si>
  <si>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</si>
  <si>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</si>
  <si>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</si>
  <si>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</si>
  <si>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</si>
  <si>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</si>
  <si>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</si>
  <si>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</si>
  <si>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</si>
  <si>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</si>
  <si>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</si>
  <si>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</si>
  <si>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</si>
  <si>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</si>
  <si>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</si>
  <si>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</si>
  <si>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</si>
  <si>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</si>
  <si>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</si>
  <si>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</si>
  <si>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</si>
  <si>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</si>
  <si>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</si>
  <si>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</si>
  <si>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</si>
  <si>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</si>
  <si>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</si>
  <si>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</si>
  <si>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</si>
  <si>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</si>
  <si>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</si>
  <si>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19/04/17 - VENCIMENTO 02/05/17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</si>
</sst>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B90">
      <selection activeCell="K99" sqref="K99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626726</v>
      </c>
      <c r="C7" s="9">
        <f t="shared" si="0"/>
        <v>805430</v>
      </c>
      <c r="D7" s="9">
        <f t="shared" si="0"/>
        <v>830776</v>
      </c>
      <c r="E7" s="9">
        <f t="shared" si="0"/>
        <v>560158</v>
      </c>
      <c r="F7" s="9">
        <f t="shared" si="0"/>
        <v>758153</v>
      </c>
      <c r="G7" s="9">
        <f t="shared" si="0"/>
        <v>1266296</v>
      </c>
      <c r="H7" s="9">
        <f t="shared" si="0"/>
        <v>596514</v>
      </c>
      <c r="I7" s="9">
        <f t="shared" si="0"/>
        <v>129793</v>
      </c>
      <c r="J7" s="9">
        <f t="shared" si="0"/>
        <v>341602</v>
      </c>
      <c r="K7" s="9">
        <f t="shared" si="0"/>
        <v>5915448</v>
      </c>
      <c r="L7" s="52"/>
    </row>
    <row r="8" spans="1:11" ht="17.25" customHeight="1">
      <c r="A8" s="10" t="s">
        <v>97</v>
      </c>
      <c r="B8" s="11">
        <f>B9+B12+B16</f>
        <v>305925</v>
      </c>
      <c r="C8" s="11">
        <f aca="true" t="shared" si="1" ref="C8:J8">C9+C12+C16</f>
        <v>400222</v>
      </c>
      <c r="D8" s="11">
        <f t="shared" si="1"/>
        <v>386651</v>
      </c>
      <c r="E8" s="11">
        <f t="shared" si="1"/>
        <v>279298</v>
      </c>
      <c r="F8" s="11">
        <f t="shared" si="1"/>
        <v>367793</v>
      </c>
      <c r="G8" s="11">
        <f t="shared" si="1"/>
        <v>623041</v>
      </c>
      <c r="H8" s="11">
        <f t="shared" si="1"/>
        <v>316788</v>
      </c>
      <c r="I8" s="11">
        <f t="shared" si="1"/>
        <v>58478</v>
      </c>
      <c r="J8" s="11">
        <f t="shared" si="1"/>
        <v>156803</v>
      </c>
      <c r="K8" s="11">
        <f>SUM(B8:J8)</f>
        <v>2894999</v>
      </c>
    </row>
    <row r="9" spans="1:11" ht="17.25" customHeight="1">
      <c r="A9" s="15" t="s">
        <v>16</v>
      </c>
      <c r="B9" s="13">
        <f>+B10+B11</f>
        <v>34145</v>
      </c>
      <c r="C9" s="13">
        <f aca="true" t="shared" si="2" ref="C9:J9">+C10+C11</f>
        <v>47534</v>
      </c>
      <c r="D9" s="13">
        <f t="shared" si="2"/>
        <v>40728</v>
      </c>
      <c r="E9" s="13">
        <f t="shared" si="2"/>
        <v>32189</v>
      </c>
      <c r="F9" s="13">
        <f t="shared" si="2"/>
        <v>36010</v>
      </c>
      <c r="G9" s="13">
        <f t="shared" si="2"/>
        <v>47912</v>
      </c>
      <c r="H9" s="13">
        <f t="shared" si="2"/>
        <v>45678</v>
      </c>
      <c r="I9" s="13">
        <f t="shared" si="2"/>
        <v>7435</v>
      </c>
      <c r="J9" s="13">
        <f t="shared" si="2"/>
        <v>15237</v>
      </c>
      <c r="K9" s="11">
        <f>SUM(B9:J9)</f>
        <v>306868</v>
      </c>
    </row>
    <row r="10" spans="1:11" ht="17.25" customHeight="1">
      <c r="A10" s="29" t="s">
        <v>17</v>
      </c>
      <c r="B10" s="13">
        <v>34145</v>
      </c>
      <c r="C10" s="13">
        <v>47534</v>
      </c>
      <c r="D10" s="13">
        <v>40728</v>
      </c>
      <c r="E10" s="13">
        <v>32189</v>
      </c>
      <c r="F10" s="13">
        <v>36010</v>
      </c>
      <c r="G10" s="13">
        <v>47912</v>
      </c>
      <c r="H10" s="13">
        <v>45678</v>
      </c>
      <c r="I10" s="13">
        <v>7435</v>
      </c>
      <c r="J10" s="13">
        <v>15237</v>
      </c>
      <c r="K10" s="11">
        <f>SUM(B10:J10)</f>
        <v>306868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229370</v>
      </c>
      <c r="C12" s="17">
        <f t="shared" si="3"/>
        <v>301170</v>
      </c>
      <c r="D12" s="17">
        <f t="shared" si="3"/>
        <v>291495</v>
      </c>
      <c r="E12" s="17">
        <f t="shared" si="3"/>
        <v>211141</v>
      </c>
      <c r="F12" s="17">
        <f t="shared" si="3"/>
        <v>273732</v>
      </c>
      <c r="G12" s="17">
        <f t="shared" si="3"/>
        <v>469046</v>
      </c>
      <c r="H12" s="17">
        <f t="shared" si="3"/>
        <v>232797</v>
      </c>
      <c r="I12" s="17">
        <f t="shared" si="3"/>
        <v>42645</v>
      </c>
      <c r="J12" s="17">
        <f t="shared" si="3"/>
        <v>118435</v>
      </c>
      <c r="K12" s="11">
        <f aca="true" t="shared" si="4" ref="K12:K27">SUM(B12:J12)</f>
        <v>2169831</v>
      </c>
    </row>
    <row r="13" spans="1:13" ht="17.25" customHeight="1">
      <c r="A13" s="14" t="s">
        <v>19</v>
      </c>
      <c r="B13" s="13">
        <v>111362</v>
      </c>
      <c r="C13" s="13">
        <v>155593</v>
      </c>
      <c r="D13" s="13">
        <v>156457</v>
      </c>
      <c r="E13" s="13">
        <v>108972</v>
      </c>
      <c r="F13" s="13">
        <v>140374</v>
      </c>
      <c r="G13" s="13">
        <v>225724</v>
      </c>
      <c r="H13" s="13">
        <v>107339</v>
      </c>
      <c r="I13" s="13">
        <v>24179</v>
      </c>
      <c r="J13" s="13">
        <v>63482</v>
      </c>
      <c r="K13" s="11">
        <f t="shared" si="4"/>
        <v>1093482</v>
      </c>
      <c r="L13" s="52"/>
      <c r="M13" s="53"/>
    </row>
    <row r="14" spans="1:12" ht="17.25" customHeight="1">
      <c r="A14" s="14" t="s">
        <v>20</v>
      </c>
      <c r="B14" s="13">
        <v>107698</v>
      </c>
      <c r="C14" s="13">
        <v>129482</v>
      </c>
      <c r="D14" s="13">
        <v>124710</v>
      </c>
      <c r="E14" s="13">
        <v>92289</v>
      </c>
      <c r="F14" s="13">
        <v>122732</v>
      </c>
      <c r="G14" s="13">
        <v>226596</v>
      </c>
      <c r="H14" s="13">
        <v>106560</v>
      </c>
      <c r="I14" s="13">
        <v>15738</v>
      </c>
      <c r="J14" s="13">
        <v>51473</v>
      </c>
      <c r="K14" s="11">
        <f t="shared" si="4"/>
        <v>977278</v>
      </c>
      <c r="L14" s="52"/>
    </row>
    <row r="15" spans="1:11" ht="17.25" customHeight="1">
      <c r="A15" s="14" t="s">
        <v>21</v>
      </c>
      <c r="B15" s="13">
        <v>10310</v>
      </c>
      <c r="C15" s="13">
        <v>16095</v>
      </c>
      <c r="D15" s="13">
        <v>10328</v>
      </c>
      <c r="E15" s="13">
        <v>9880</v>
      </c>
      <c r="F15" s="13">
        <v>10626</v>
      </c>
      <c r="G15" s="13">
        <v>16726</v>
      </c>
      <c r="H15" s="13">
        <v>18898</v>
      </c>
      <c r="I15" s="13">
        <v>2728</v>
      </c>
      <c r="J15" s="13">
        <v>3480</v>
      </c>
      <c r="K15" s="11">
        <f t="shared" si="4"/>
        <v>99071</v>
      </c>
    </row>
    <row r="16" spans="1:11" ht="17.25" customHeight="1">
      <c r="A16" s="15" t="s">
        <v>93</v>
      </c>
      <c r="B16" s="13">
        <f>B17+B18+B19</f>
        <v>42410</v>
      </c>
      <c r="C16" s="13">
        <f aca="true" t="shared" si="5" ref="C16:J16">C17+C18+C19</f>
        <v>51518</v>
      </c>
      <c r="D16" s="13">
        <f t="shared" si="5"/>
        <v>54428</v>
      </c>
      <c r="E16" s="13">
        <f t="shared" si="5"/>
        <v>35968</v>
      </c>
      <c r="F16" s="13">
        <f t="shared" si="5"/>
        <v>58051</v>
      </c>
      <c r="G16" s="13">
        <f t="shared" si="5"/>
        <v>106083</v>
      </c>
      <c r="H16" s="13">
        <f t="shared" si="5"/>
        <v>38313</v>
      </c>
      <c r="I16" s="13">
        <f t="shared" si="5"/>
        <v>8398</v>
      </c>
      <c r="J16" s="13">
        <f t="shared" si="5"/>
        <v>23131</v>
      </c>
      <c r="K16" s="11">
        <f t="shared" si="4"/>
        <v>418300</v>
      </c>
    </row>
    <row r="17" spans="1:11" ht="17.25" customHeight="1">
      <c r="A17" s="14" t="s">
        <v>94</v>
      </c>
      <c r="B17" s="13">
        <v>24215</v>
      </c>
      <c r="C17" s="13">
        <v>32028</v>
      </c>
      <c r="D17" s="13">
        <v>30464</v>
      </c>
      <c r="E17" s="13">
        <v>21071</v>
      </c>
      <c r="F17" s="13">
        <v>34437</v>
      </c>
      <c r="G17" s="13">
        <v>59704</v>
      </c>
      <c r="H17" s="13">
        <v>23342</v>
      </c>
      <c r="I17" s="13">
        <v>5115</v>
      </c>
      <c r="J17" s="13">
        <v>12621</v>
      </c>
      <c r="K17" s="11">
        <f t="shared" si="4"/>
        <v>242997</v>
      </c>
    </row>
    <row r="18" spans="1:11" ht="17.25" customHeight="1">
      <c r="A18" s="14" t="s">
        <v>95</v>
      </c>
      <c r="B18" s="13">
        <v>17219</v>
      </c>
      <c r="C18" s="13">
        <v>18156</v>
      </c>
      <c r="D18" s="13">
        <v>23282</v>
      </c>
      <c r="E18" s="13">
        <v>14207</v>
      </c>
      <c r="F18" s="13">
        <v>22752</v>
      </c>
      <c r="G18" s="13">
        <v>44945</v>
      </c>
      <c r="H18" s="13">
        <v>13589</v>
      </c>
      <c r="I18" s="13">
        <v>3086</v>
      </c>
      <c r="J18" s="13">
        <v>10233</v>
      </c>
      <c r="K18" s="11">
        <f t="shared" si="4"/>
        <v>167469</v>
      </c>
    </row>
    <row r="19" spans="1:11" ht="17.25" customHeight="1">
      <c r="A19" s="14" t="s">
        <v>96</v>
      </c>
      <c r="B19" s="13">
        <v>976</v>
      </c>
      <c r="C19" s="13">
        <v>1334</v>
      </c>
      <c r="D19" s="13">
        <v>682</v>
      </c>
      <c r="E19" s="13">
        <v>690</v>
      </c>
      <c r="F19" s="13">
        <v>862</v>
      </c>
      <c r="G19" s="13">
        <v>1434</v>
      </c>
      <c r="H19" s="13">
        <v>1382</v>
      </c>
      <c r="I19" s="13">
        <v>197</v>
      </c>
      <c r="J19" s="13">
        <v>277</v>
      </c>
      <c r="K19" s="11">
        <f t="shared" si="4"/>
        <v>7834</v>
      </c>
    </row>
    <row r="20" spans="1:11" ht="17.25" customHeight="1">
      <c r="A20" s="16" t="s">
        <v>22</v>
      </c>
      <c r="B20" s="11">
        <f>+B21+B22+B23</f>
        <v>162846</v>
      </c>
      <c r="C20" s="11">
        <f aca="true" t="shared" si="6" ref="C20:J20">+C21+C22+C23</f>
        <v>182647</v>
      </c>
      <c r="D20" s="11">
        <f t="shared" si="6"/>
        <v>208030</v>
      </c>
      <c r="E20" s="11">
        <f t="shared" si="6"/>
        <v>130981</v>
      </c>
      <c r="F20" s="11">
        <f t="shared" si="6"/>
        <v>203146</v>
      </c>
      <c r="G20" s="11">
        <f t="shared" si="6"/>
        <v>382734</v>
      </c>
      <c r="H20" s="11">
        <f t="shared" si="6"/>
        <v>140621</v>
      </c>
      <c r="I20" s="11">
        <f t="shared" si="6"/>
        <v>32460</v>
      </c>
      <c r="J20" s="11">
        <f t="shared" si="6"/>
        <v>78772</v>
      </c>
      <c r="K20" s="11">
        <f t="shared" si="4"/>
        <v>1522237</v>
      </c>
    </row>
    <row r="21" spans="1:12" ht="17.25" customHeight="1">
      <c r="A21" s="12" t="s">
        <v>23</v>
      </c>
      <c r="B21" s="13">
        <v>88990</v>
      </c>
      <c r="C21" s="13">
        <v>109275</v>
      </c>
      <c r="D21" s="13">
        <v>125756</v>
      </c>
      <c r="E21" s="13">
        <v>77109</v>
      </c>
      <c r="F21" s="13">
        <v>116766</v>
      </c>
      <c r="G21" s="13">
        <v>203497</v>
      </c>
      <c r="H21" s="13">
        <v>79215</v>
      </c>
      <c r="I21" s="13">
        <v>20609</v>
      </c>
      <c r="J21" s="13">
        <v>46506</v>
      </c>
      <c r="K21" s="11">
        <f t="shared" si="4"/>
        <v>867723</v>
      </c>
      <c r="L21" s="52"/>
    </row>
    <row r="22" spans="1:12" ht="17.25" customHeight="1">
      <c r="A22" s="12" t="s">
        <v>24</v>
      </c>
      <c r="B22" s="13">
        <v>69331</v>
      </c>
      <c r="C22" s="13">
        <v>67977</v>
      </c>
      <c r="D22" s="13">
        <v>77810</v>
      </c>
      <c r="E22" s="13">
        <v>50542</v>
      </c>
      <c r="F22" s="13">
        <v>82046</v>
      </c>
      <c r="G22" s="13">
        <v>171424</v>
      </c>
      <c r="H22" s="13">
        <v>55524</v>
      </c>
      <c r="I22" s="13">
        <v>10913</v>
      </c>
      <c r="J22" s="13">
        <v>30759</v>
      </c>
      <c r="K22" s="11">
        <f t="shared" si="4"/>
        <v>616326</v>
      </c>
      <c r="L22" s="52"/>
    </row>
    <row r="23" spans="1:11" ht="17.25" customHeight="1">
      <c r="A23" s="12" t="s">
        <v>25</v>
      </c>
      <c r="B23" s="13">
        <v>4525</v>
      </c>
      <c r="C23" s="13">
        <v>5395</v>
      </c>
      <c r="D23" s="13">
        <v>4464</v>
      </c>
      <c r="E23" s="13">
        <v>3330</v>
      </c>
      <c r="F23" s="13">
        <v>4334</v>
      </c>
      <c r="G23" s="13">
        <v>7813</v>
      </c>
      <c r="H23" s="13">
        <v>5882</v>
      </c>
      <c r="I23" s="13">
        <v>938</v>
      </c>
      <c r="J23" s="13">
        <v>1507</v>
      </c>
      <c r="K23" s="11">
        <f t="shared" si="4"/>
        <v>38188</v>
      </c>
    </row>
    <row r="24" spans="1:11" ht="17.25" customHeight="1">
      <c r="A24" s="16" t="s">
        <v>26</v>
      </c>
      <c r="B24" s="13">
        <f>+B25+B26</f>
        <v>157955</v>
      </c>
      <c r="C24" s="13">
        <f aca="true" t="shared" si="7" ref="C24:J24">+C25+C26</f>
        <v>222561</v>
      </c>
      <c r="D24" s="13">
        <f t="shared" si="7"/>
        <v>236095</v>
      </c>
      <c r="E24" s="13">
        <f t="shared" si="7"/>
        <v>149879</v>
      </c>
      <c r="F24" s="13">
        <f t="shared" si="7"/>
        <v>187214</v>
      </c>
      <c r="G24" s="13">
        <f t="shared" si="7"/>
        <v>260521</v>
      </c>
      <c r="H24" s="13">
        <f t="shared" si="7"/>
        <v>129814</v>
      </c>
      <c r="I24" s="13">
        <f t="shared" si="7"/>
        <v>38855</v>
      </c>
      <c r="J24" s="13">
        <f t="shared" si="7"/>
        <v>106027</v>
      </c>
      <c r="K24" s="11">
        <f t="shared" si="4"/>
        <v>1488921</v>
      </c>
    </row>
    <row r="25" spans="1:12" ht="17.25" customHeight="1">
      <c r="A25" s="12" t="s">
        <v>115</v>
      </c>
      <c r="B25" s="13">
        <v>69872</v>
      </c>
      <c r="C25" s="13">
        <v>105554</v>
      </c>
      <c r="D25" s="13">
        <v>119662</v>
      </c>
      <c r="E25" s="13">
        <v>76499</v>
      </c>
      <c r="F25" s="13">
        <v>89572</v>
      </c>
      <c r="G25" s="13">
        <v>118137</v>
      </c>
      <c r="H25" s="13">
        <v>59562</v>
      </c>
      <c r="I25" s="13">
        <v>21734</v>
      </c>
      <c r="J25" s="13">
        <v>51156</v>
      </c>
      <c r="K25" s="11">
        <f t="shared" si="4"/>
        <v>711748</v>
      </c>
      <c r="L25" s="52"/>
    </row>
    <row r="26" spans="1:12" ht="17.25" customHeight="1">
      <c r="A26" s="12" t="s">
        <v>116</v>
      </c>
      <c r="B26" s="13">
        <v>88083</v>
      </c>
      <c r="C26" s="13">
        <v>117007</v>
      </c>
      <c r="D26" s="13">
        <v>116433</v>
      </c>
      <c r="E26" s="13">
        <v>73380</v>
      </c>
      <c r="F26" s="13">
        <v>97642</v>
      </c>
      <c r="G26" s="13">
        <v>142384</v>
      </c>
      <c r="H26" s="13">
        <v>70252</v>
      </c>
      <c r="I26" s="13">
        <v>17121</v>
      </c>
      <c r="J26" s="13">
        <v>54871</v>
      </c>
      <c r="K26" s="11">
        <f t="shared" si="4"/>
        <v>777173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9291</v>
      </c>
      <c r="I27" s="11">
        <v>0</v>
      </c>
      <c r="J27" s="11">
        <v>0</v>
      </c>
      <c r="K27" s="11">
        <f t="shared" si="4"/>
        <v>9291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5938.26</v>
      </c>
      <c r="I35" s="19">
        <v>0</v>
      </c>
      <c r="J35" s="19">
        <v>0</v>
      </c>
      <c r="K35" s="23">
        <f>SUM(B35:J35)</f>
        <v>5938.26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3672439.85</v>
      </c>
      <c r="C47" s="22">
        <f aca="true" t="shared" si="12" ref="C47:H47">+C48+C57</f>
        <v>5386424.72</v>
      </c>
      <c r="D47" s="22">
        <f t="shared" si="12"/>
        <v>6378861.0600000005</v>
      </c>
      <c r="E47" s="22">
        <f t="shared" si="12"/>
        <v>3578640.46</v>
      </c>
      <c r="F47" s="22">
        <f t="shared" si="12"/>
        <v>4820325.62</v>
      </c>
      <c r="G47" s="22">
        <f t="shared" si="12"/>
        <v>6743118.600000001</v>
      </c>
      <c r="H47" s="22">
        <f t="shared" si="12"/>
        <v>3583176.48</v>
      </c>
      <c r="I47" s="22">
        <f>+I48+I57</f>
        <v>656689.1</v>
      </c>
      <c r="J47" s="22">
        <f>+J48+J57</f>
        <v>1040219.45</v>
      </c>
      <c r="K47" s="22">
        <f>SUM(B47:J47)</f>
        <v>35859895.34</v>
      </c>
    </row>
    <row r="48" spans="1:11" ht="17.25" customHeight="1">
      <c r="A48" s="16" t="s">
        <v>108</v>
      </c>
      <c r="B48" s="23">
        <f>SUM(B49:B56)</f>
        <v>3653733.46</v>
      </c>
      <c r="C48" s="23">
        <f aca="true" t="shared" si="13" ref="C48:J48">SUM(C49:C56)</f>
        <v>5362949.5</v>
      </c>
      <c r="D48" s="23">
        <f t="shared" si="13"/>
        <v>6353489.48</v>
      </c>
      <c r="E48" s="23">
        <f t="shared" si="13"/>
        <v>3556286.41</v>
      </c>
      <c r="F48" s="23">
        <f t="shared" si="13"/>
        <v>4796908.25</v>
      </c>
      <c r="G48" s="23">
        <f t="shared" si="13"/>
        <v>6713633.28</v>
      </c>
      <c r="H48" s="23">
        <f t="shared" si="13"/>
        <v>3563235.81</v>
      </c>
      <c r="I48" s="23">
        <f t="shared" si="13"/>
        <v>656689.1</v>
      </c>
      <c r="J48" s="23">
        <f t="shared" si="13"/>
        <v>1026237.36</v>
      </c>
      <c r="K48" s="23">
        <f aca="true" t="shared" si="14" ref="K48:K57">SUM(B48:J48)</f>
        <v>35683162.650000006</v>
      </c>
    </row>
    <row r="49" spans="1:11" ht="17.25" customHeight="1">
      <c r="A49" s="34" t="s">
        <v>43</v>
      </c>
      <c r="B49" s="23">
        <f aca="true" t="shared" si="15" ref="B49:H49">ROUND(B30*B7,2)</f>
        <v>1741295.52</v>
      </c>
      <c r="C49" s="23">
        <f t="shared" si="15"/>
        <v>2498121.69</v>
      </c>
      <c r="D49" s="23">
        <f t="shared" si="15"/>
        <v>2907383.69</v>
      </c>
      <c r="E49" s="23">
        <f t="shared" si="15"/>
        <v>1667198.26</v>
      </c>
      <c r="F49" s="23">
        <f t="shared" si="15"/>
        <v>2233215.48</v>
      </c>
      <c r="G49" s="23">
        <f t="shared" si="15"/>
        <v>3147378.71</v>
      </c>
      <c r="H49" s="23">
        <f t="shared" si="15"/>
        <v>1700124.55</v>
      </c>
      <c r="I49" s="23">
        <f>ROUND(I30*I7,2)</f>
        <v>655623.38</v>
      </c>
      <c r="J49" s="23">
        <f>ROUND(J30*J7,2)</f>
        <v>1024020.32</v>
      </c>
      <c r="K49" s="23">
        <f t="shared" si="14"/>
        <v>17574361.6</v>
      </c>
    </row>
    <row r="50" spans="1:11" ht="17.25" customHeight="1">
      <c r="A50" s="34" t="s">
        <v>44</v>
      </c>
      <c r="B50" s="19">
        <v>0</v>
      </c>
      <c r="C50" s="23">
        <f>ROUND(C31*C7,2)</f>
        <v>5552.78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5552.78</v>
      </c>
    </row>
    <row r="51" spans="1:11" ht="17.25" customHeight="1">
      <c r="A51" s="66" t="s">
        <v>104</v>
      </c>
      <c r="B51" s="67">
        <f aca="true" t="shared" si="16" ref="B51:H51">ROUND(B32*B7,2)</f>
        <v>-3008.28</v>
      </c>
      <c r="C51" s="67">
        <f t="shared" si="16"/>
        <v>-3946.61</v>
      </c>
      <c r="D51" s="67">
        <f t="shared" si="16"/>
        <v>-4153.88</v>
      </c>
      <c r="E51" s="67">
        <f t="shared" si="16"/>
        <v>-2565.78</v>
      </c>
      <c r="F51" s="67">
        <f t="shared" si="16"/>
        <v>-3563.32</v>
      </c>
      <c r="G51" s="67">
        <f t="shared" si="16"/>
        <v>-4938.55</v>
      </c>
      <c r="H51" s="67">
        <f t="shared" si="16"/>
        <v>-2743.96</v>
      </c>
      <c r="I51" s="19">
        <v>0</v>
      </c>
      <c r="J51" s="19">
        <v>0</v>
      </c>
      <c r="K51" s="67">
        <f>SUM(B51:J51)</f>
        <v>-24920.38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5938.26</v>
      </c>
      <c r="I53" s="31">
        <f>+I35</f>
        <v>0</v>
      </c>
      <c r="J53" s="31">
        <f>+J35</f>
        <v>0</v>
      </c>
      <c r="K53" s="23">
        <f t="shared" si="14"/>
        <v>5938.26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-2064710.48</v>
      </c>
      <c r="C61" s="35">
        <f t="shared" si="17"/>
        <v>-3009639.4000000004</v>
      </c>
      <c r="D61" s="35">
        <f t="shared" si="17"/>
        <v>-3574038.62</v>
      </c>
      <c r="E61" s="35">
        <f t="shared" si="17"/>
        <v>-2085404.4799999997</v>
      </c>
      <c r="F61" s="35">
        <f t="shared" si="17"/>
        <v>-2744096.93</v>
      </c>
      <c r="G61" s="35">
        <f t="shared" si="17"/>
        <v>-3767477.69</v>
      </c>
      <c r="H61" s="35">
        <f t="shared" si="17"/>
        <v>-2009359.8499999999</v>
      </c>
      <c r="I61" s="35">
        <f t="shared" si="17"/>
        <v>-96477.11</v>
      </c>
      <c r="J61" s="35">
        <f t="shared" si="17"/>
        <v>-70007.81999999999</v>
      </c>
      <c r="K61" s="35">
        <f>SUM(B61:J61)</f>
        <v>-19421212.380000003</v>
      </c>
    </row>
    <row r="62" spans="1:11" ht="18.75" customHeight="1">
      <c r="A62" s="16" t="s">
        <v>74</v>
      </c>
      <c r="B62" s="35">
        <f aca="true" t="shared" si="18" ref="B62:J62">B63+B64+B65+B66+B67+B68</f>
        <v>-174653.59</v>
      </c>
      <c r="C62" s="35">
        <f t="shared" si="18"/>
        <v>-184687.70000000004</v>
      </c>
      <c r="D62" s="35">
        <f t="shared" si="18"/>
        <v>-173700.03999999998</v>
      </c>
      <c r="E62" s="35">
        <f t="shared" si="18"/>
        <v>-218667.9</v>
      </c>
      <c r="F62" s="35">
        <f t="shared" si="18"/>
        <v>-210579.64</v>
      </c>
      <c r="G62" s="35">
        <f t="shared" si="18"/>
        <v>-239866.65000000002</v>
      </c>
      <c r="H62" s="35">
        <f t="shared" si="18"/>
        <v>-173576.4</v>
      </c>
      <c r="I62" s="35">
        <f t="shared" si="18"/>
        <v>-28253</v>
      </c>
      <c r="J62" s="35">
        <f t="shared" si="18"/>
        <v>-57900.6</v>
      </c>
      <c r="K62" s="35">
        <f aca="true" t="shared" si="19" ref="K62:K91">SUM(B62:J62)</f>
        <v>-1461885.52</v>
      </c>
    </row>
    <row r="63" spans="1:11" ht="18.75" customHeight="1">
      <c r="A63" s="12" t="s">
        <v>75</v>
      </c>
      <c r="B63" s="35">
        <f>-ROUND(B9*$D$3,2)</f>
        <v>-129751</v>
      </c>
      <c r="C63" s="35">
        <f aca="true" t="shared" si="20" ref="C63:J63">-ROUND(C9*$D$3,2)</f>
        <v>-180629.2</v>
      </c>
      <c r="D63" s="35">
        <f t="shared" si="20"/>
        <v>-154766.4</v>
      </c>
      <c r="E63" s="35">
        <f t="shared" si="20"/>
        <v>-122318.2</v>
      </c>
      <c r="F63" s="35">
        <f t="shared" si="20"/>
        <v>-136838</v>
      </c>
      <c r="G63" s="35">
        <f t="shared" si="20"/>
        <v>-182065.6</v>
      </c>
      <c r="H63" s="35">
        <f t="shared" si="20"/>
        <v>-173576.4</v>
      </c>
      <c r="I63" s="35">
        <f t="shared" si="20"/>
        <v>-28253</v>
      </c>
      <c r="J63" s="35">
        <f t="shared" si="20"/>
        <v>-57900.6</v>
      </c>
      <c r="K63" s="35">
        <f t="shared" si="19"/>
        <v>-1166098.4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-931</v>
      </c>
      <c r="C65" s="35">
        <v>-205.2</v>
      </c>
      <c r="D65" s="35">
        <v>-182.4</v>
      </c>
      <c r="E65" s="35">
        <v>-687.8</v>
      </c>
      <c r="F65" s="35">
        <v>-399</v>
      </c>
      <c r="G65" s="35">
        <v>-209</v>
      </c>
      <c r="H65" s="19">
        <v>0</v>
      </c>
      <c r="I65" s="19">
        <v>0</v>
      </c>
      <c r="J65" s="19">
        <v>0</v>
      </c>
      <c r="K65" s="35">
        <f t="shared" si="19"/>
        <v>-2614.4</v>
      </c>
    </row>
    <row r="66" spans="1:11" ht="18.75" customHeight="1">
      <c r="A66" s="12" t="s">
        <v>105</v>
      </c>
      <c r="B66" s="35">
        <v>-3275.6</v>
      </c>
      <c r="C66" s="35">
        <v>-1136.2</v>
      </c>
      <c r="D66" s="35">
        <v>-1463</v>
      </c>
      <c r="E66" s="35">
        <v>-2105.2</v>
      </c>
      <c r="F66" s="35">
        <v>-836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9"/>
        <v>-9507.6</v>
      </c>
    </row>
    <row r="67" spans="1:11" ht="18.75" customHeight="1">
      <c r="A67" s="12" t="s">
        <v>52</v>
      </c>
      <c r="B67" s="35">
        <v>-40695.99</v>
      </c>
      <c r="C67" s="35">
        <v>-2717.1</v>
      </c>
      <c r="D67" s="35">
        <v>-17288.24</v>
      </c>
      <c r="E67" s="35">
        <v>-93556.7</v>
      </c>
      <c r="F67" s="35">
        <v>-72506.64</v>
      </c>
      <c r="G67" s="35">
        <v>-56900.45</v>
      </c>
      <c r="H67" s="19">
        <v>0</v>
      </c>
      <c r="I67" s="19">
        <v>0</v>
      </c>
      <c r="J67" s="19">
        <v>0</v>
      </c>
      <c r="K67" s="35">
        <f t="shared" si="19"/>
        <v>-283665.12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-1890056.89</v>
      </c>
      <c r="C69" s="67">
        <f t="shared" si="21"/>
        <v>-2824951.7</v>
      </c>
      <c r="D69" s="67">
        <f t="shared" si="21"/>
        <v>-3400338.58</v>
      </c>
      <c r="E69" s="67">
        <f t="shared" si="21"/>
        <v>-1866736.5799999998</v>
      </c>
      <c r="F69" s="67">
        <f t="shared" si="21"/>
        <v>-2533517.29</v>
      </c>
      <c r="G69" s="67">
        <f t="shared" si="21"/>
        <v>-3527611.04</v>
      </c>
      <c r="H69" s="67">
        <f t="shared" si="21"/>
        <v>-1835783.45</v>
      </c>
      <c r="I69" s="67">
        <f t="shared" si="21"/>
        <v>-68224.11</v>
      </c>
      <c r="J69" s="67">
        <f t="shared" si="21"/>
        <v>-12107.22</v>
      </c>
      <c r="K69" s="67">
        <f t="shared" si="19"/>
        <v>-17959326.859999996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67">
        <v>-78764.79</v>
      </c>
      <c r="C95" s="67">
        <v>-117752.24</v>
      </c>
      <c r="D95" s="67">
        <v>-141918.2</v>
      </c>
      <c r="E95" s="67">
        <v>-77810.97</v>
      </c>
      <c r="F95" s="67">
        <v>-105576.11</v>
      </c>
      <c r="G95" s="67">
        <v>-146858.7</v>
      </c>
      <c r="H95" s="67">
        <v>-76492.01</v>
      </c>
      <c r="I95" s="19">
        <v>0</v>
      </c>
      <c r="J95" s="19">
        <v>0</v>
      </c>
      <c r="K95" s="67">
        <f>SUM(B95:J95)</f>
        <v>-745173.02</v>
      </c>
      <c r="L95" s="55"/>
    </row>
    <row r="96" spans="1:12" ht="18.75" customHeight="1">
      <c r="A96" s="12" t="s">
        <v>111</v>
      </c>
      <c r="B96" s="67">
        <v>-1794362.66</v>
      </c>
      <c r="C96" s="67">
        <v>-2682546.72</v>
      </c>
      <c r="D96" s="67">
        <v>-3233078.23</v>
      </c>
      <c r="E96" s="67">
        <v>-1772633.39</v>
      </c>
      <c r="F96" s="67">
        <v>-2405158.96</v>
      </c>
      <c r="G96" s="67">
        <v>-3345629.08</v>
      </c>
      <c r="H96" s="67">
        <v>-1742585.88</v>
      </c>
      <c r="I96" s="19">
        <v>0</v>
      </c>
      <c r="J96" s="19">
        <v>0</v>
      </c>
      <c r="K96" s="67">
        <f>SUM(B96:J96)</f>
        <v>-16975994.92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1607729.37</v>
      </c>
      <c r="C104" s="24">
        <f t="shared" si="22"/>
        <v>2376785.32</v>
      </c>
      <c r="D104" s="24">
        <f t="shared" si="22"/>
        <v>2804822.4400000004</v>
      </c>
      <c r="E104" s="24">
        <f t="shared" si="22"/>
        <v>1493235.9800000004</v>
      </c>
      <c r="F104" s="24">
        <f t="shared" si="22"/>
        <v>2076228.6900000004</v>
      </c>
      <c r="G104" s="24">
        <f t="shared" si="22"/>
        <v>2975640.9099999997</v>
      </c>
      <c r="H104" s="24">
        <f t="shared" si="22"/>
        <v>1573816.6300000001</v>
      </c>
      <c r="I104" s="24">
        <f>+I105+I106</f>
        <v>560211.99</v>
      </c>
      <c r="J104" s="24">
        <f>+J105+J106</f>
        <v>970211.63</v>
      </c>
      <c r="K104" s="48">
        <f>SUM(B104:J104)</f>
        <v>16438682.960000003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1589022.9800000002</v>
      </c>
      <c r="C105" s="24">
        <f t="shared" si="23"/>
        <v>2353310.0999999996</v>
      </c>
      <c r="D105" s="24">
        <f t="shared" si="23"/>
        <v>2779450.8600000003</v>
      </c>
      <c r="E105" s="24">
        <f t="shared" si="23"/>
        <v>1470881.9300000004</v>
      </c>
      <c r="F105" s="24">
        <f t="shared" si="23"/>
        <v>2052811.3200000003</v>
      </c>
      <c r="G105" s="24">
        <f t="shared" si="23"/>
        <v>2946155.59</v>
      </c>
      <c r="H105" s="24">
        <f t="shared" si="23"/>
        <v>1553875.9600000002</v>
      </c>
      <c r="I105" s="24">
        <f t="shared" si="23"/>
        <v>560211.99</v>
      </c>
      <c r="J105" s="24">
        <f t="shared" si="23"/>
        <v>956229.54</v>
      </c>
      <c r="K105" s="48">
        <f>SUM(B105:J105)</f>
        <v>16261950.270000003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16438682.959999999</v>
      </c>
      <c r="L112" s="54"/>
    </row>
    <row r="113" spans="1:11" ht="18.75" customHeight="1">
      <c r="A113" s="26" t="s">
        <v>70</v>
      </c>
      <c r="B113" s="27">
        <v>211709.9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211709.9</v>
      </c>
    </row>
    <row r="114" spans="1:11" ht="18.75" customHeight="1">
      <c r="A114" s="26" t="s">
        <v>71</v>
      </c>
      <c r="B114" s="27">
        <v>1396019.47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1396019.47</v>
      </c>
    </row>
    <row r="115" spans="1:11" ht="18.75" customHeight="1">
      <c r="A115" s="26" t="s">
        <v>72</v>
      </c>
      <c r="B115" s="40">
        <v>0</v>
      </c>
      <c r="C115" s="27">
        <f>+C104</f>
        <v>2376785.32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2376785.32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2804822.4400000004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2804822.4400000004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1343912.38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1343912.38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149323.6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149323.6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401831.39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401831.39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744445.11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744445.11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102463.95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102463.95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827488.25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827488.25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876706.83</v>
      </c>
      <c r="H123" s="40">
        <v>0</v>
      </c>
      <c r="I123" s="40">
        <v>0</v>
      </c>
      <c r="J123" s="40">
        <v>0</v>
      </c>
      <c r="K123" s="41">
        <f t="shared" si="25"/>
        <v>876706.83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68179.72</v>
      </c>
      <c r="H124" s="40">
        <v>0</v>
      </c>
      <c r="I124" s="40">
        <v>0</v>
      </c>
      <c r="J124" s="40">
        <v>0</v>
      </c>
      <c r="K124" s="41">
        <f t="shared" si="25"/>
        <v>68179.72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446704.66</v>
      </c>
      <c r="H125" s="40">
        <v>0</v>
      </c>
      <c r="I125" s="40">
        <v>0</v>
      </c>
      <c r="J125" s="40">
        <v>0</v>
      </c>
      <c r="K125" s="41">
        <f t="shared" si="25"/>
        <v>446704.66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439760.52</v>
      </c>
      <c r="H126" s="40">
        <v>0</v>
      </c>
      <c r="I126" s="40">
        <v>0</v>
      </c>
      <c r="J126" s="40">
        <v>0</v>
      </c>
      <c r="K126" s="41">
        <f t="shared" si="25"/>
        <v>439760.52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1144289.18</v>
      </c>
      <c r="H127" s="40">
        <v>0</v>
      </c>
      <c r="I127" s="40">
        <v>0</v>
      </c>
      <c r="J127" s="40">
        <v>0</v>
      </c>
      <c r="K127" s="41">
        <f t="shared" si="25"/>
        <v>1144289.18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561629.8</v>
      </c>
      <c r="I128" s="40">
        <v>0</v>
      </c>
      <c r="J128" s="40">
        <v>0</v>
      </c>
      <c r="K128" s="41">
        <f t="shared" si="25"/>
        <v>561629.8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1012186.83</v>
      </c>
      <c r="I129" s="40">
        <v>0</v>
      </c>
      <c r="J129" s="40">
        <v>0</v>
      </c>
      <c r="K129" s="41">
        <f t="shared" si="25"/>
        <v>1012186.83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560211.99</v>
      </c>
      <c r="J130" s="40">
        <v>0</v>
      </c>
      <c r="K130" s="41">
        <f t="shared" si="25"/>
        <v>560211.99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970211.62</v>
      </c>
      <c r="K131" s="44">
        <f t="shared" si="25"/>
        <v>970211.62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0.010000000009313226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2017-04-28T18:37:29Z</dcterms:modified>
  <cp:category/>
  <cp:version/>
  <cp:contentType/>
  <cp:contentStatus/>
</cp:coreProperties>
</file>