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<sst xmlns="http://schemas.openxmlformats.org/spreadsheetml/2006/main" count="136" uniqueCount="136">
  <si>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</si>
  <si>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</si>
  <si>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</si>
  <si>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</si>
  <si>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</si>
  <si>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</si>
  <si>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</si>
  <si>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</si>
  <si>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</si>
  <si>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</si>
  <si>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</si>
  <si>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</si>
  <si>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</si>
  <si>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</si>
  <si>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</si>
  <si>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</si>
  <si>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</si>
  <si>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</si>
  <si>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</si>
  <si>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</si>
  <si>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</si>
  <si>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</si>
  <si>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</si>
  <si>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</si>
  <si>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</si>
  <si>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</si>
  <si>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</si>
  <si>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</si>
  <si>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</si>
  <si>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</si>
  <si>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</si>
  <si>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</si>
  <si>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</si>
  <si>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</si>
  <si>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</si>
  <si>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</si>
  <si>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</si>
  <si>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</si>
  <si>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</si>
  <si>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</si>
  <si>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</si>
  <si>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</si>
  <si>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</si>
  <si>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</si>
  <si>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</si>
  <si>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</si>
  <si>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</si>
  <si>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</si>
  <si>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</si>
  <si>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</si>
  <si>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</si>
  <si>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</si>
  <si>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</si>
  <si>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</si>
  <si>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</si>
  <si>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</si>
  <si>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</si>
  <si>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</si>
  <si>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</si>
  <si>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</si>
  <si>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</si>
  <si>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</si>
  <si>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</si>
  <si>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</si>
  <si>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</si>
  <si>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</si>
  <si>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</si>
  <si>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</si>
  <si>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</si>
  <si>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</si>
  <si>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</si>
  <si>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</si>
  <si>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</si>
  <si>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</si>
  <si>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</si>
  <si>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</si>
  <si>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</si>
  <si>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</si>
  <si>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</si>
  <si>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</si>
  <si>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</si>
  <si>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</si>
  <si>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</si>
  <si>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</si>
  <si>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</si>
  <si>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</si>
  <si>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</si>
  <si>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</si>
  <si>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</si>
  <si>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</si>
  <si>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</si>
  <si>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</si>
  <si>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</si>
  <si>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</si>
  <si>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</si>
  <si>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</si>
  <si>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</si>
  <si>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</si>
  <si>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</si>
  <si>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</si>
  <si>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</si>
  <si>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</si>
  <si>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</si>
  <si>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</si>
  <si>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</si>
  <si>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</si>
  <si>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</si>
  <si>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</si>
  <si>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</si>
  <si>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</si>
  <si>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</si>
  <si>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</si>
  <si>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</si>
  <si>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</si>
  <si>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</si>
  <si>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</si>
  <si>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</si>
  <si>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</si>
  <si>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</si>
  <si>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</si>
  <si>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</si>
  <si>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</si>
  <si>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</si>
  <si>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</si>
  <si>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</si>
  <si>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</si>
  <si>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</si>
  <si>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</si>
  <si>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</si>
  <si>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</si>
  <si>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</si>
  <si>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</si>
  <si>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</si>
  <si>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18/04/17 - VENCIMENTO 28/04/17</t>
  </si>
  <si>
    <t>6.3. Revisão de Remuneração pelo Transporte Coletivo ¹</t>
  </si>
  <si>
    <t xml:space="preserve">    ¹ Rede da madrugada de março/17.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</si>
</sst>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627794</v>
      </c>
      <c r="C7" s="9">
        <f t="shared" si="0"/>
        <v>806831</v>
      </c>
      <c r="D7" s="9">
        <f t="shared" si="0"/>
        <v>832528</v>
      </c>
      <c r="E7" s="9">
        <f t="shared" si="0"/>
        <v>560569</v>
      </c>
      <c r="F7" s="9">
        <f t="shared" si="0"/>
        <v>750901</v>
      </c>
      <c r="G7" s="9">
        <f t="shared" si="0"/>
        <v>1265214</v>
      </c>
      <c r="H7" s="9">
        <f t="shared" si="0"/>
        <v>595219</v>
      </c>
      <c r="I7" s="9">
        <f t="shared" si="0"/>
        <v>128977</v>
      </c>
      <c r="J7" s="9">
        <f t="shared" si="0"/>
        <v>336820</v>
      </c>
      <c r="K7" s="9">
        <f t="shared" si="0"/>
        <v>5904853</v>
      </c>
      <c r="L7" s="52"/>
    </row>
    <row r="8" spans="1:11" ht="17.25" customHeight="1">
      <c r="A8" s="10" t="s">
        <v>97</v>
      </c>
      <c r="B8" s="11">
        <f>B9+B12+B16</f>
        <v>306781</v>
      </c>
      <c r="C8" s="11">
        <f aca="true" t="shared" si="1" ref="C8:J8">C9+C12+C16</f>
        <v>400923</v>
      </c>
      <c r="D8" s="11">
        <f t="shared" si="1"/>
        <v>387144</v>
      </c>
      <c r="E8" s="11">
        <f t="shared" si="1"/>
        <v>278647</v>
      </c>
      <c r="F8" s="11">
        <f t="shared" si="1"/>
        <v>364087</v>
      </c>
      <c r="G8" s="11">
        <f t="shared" si="1"/>
        <v>623018</v>
      </c>
      <c r="H8" s="11">
        <f t="shared" si="1"/>
        <v>316377</v>
      </c>
      <c r="I8" s="11">
        <f t="shared" si="1"/>
        <v>57907</v>
      </c>
      <c r="J8" s="11">
        <f t="shared" si="1"/>
        <v>154641</v>
      </c>
      <c r="K8" s="11">
        <f>SUM(B8:J8)</f>
        <v>2889525</v>
      </c>
    </row>
    <row r="9" spans="1:11" ht="17.25" customHeight="1">
      <c r="A9" s="15" t="s">
        <v>16</v>
      </c>
      <c r="B9" s="13">
        <f>+B10+B11</f>
        <v>34359</v>
      </c>
      <c r="C9" s="13">
        <f aca="true" t="shared" si="2" ref="C9:J9">+C10+C11</f>
        <v>47657</v>
      </c>
      <c r="D9" s="13">
        <f t="shared" si="2"/>
        <v>41243</v>
      </c>
      <c r="E9" s="13">
        <f t="shared" si="2"/>
        <v>31898</v>
      </c>
      <c r="F9" s="13">
        <f t="shared" si="2"/>
        <v>36157</v>
      </c>
      <c r="G9" s="13">
        <f t="shared" si="2"/>
        <v>48257</v>
      </c>
      <c r="H9" s="13">
        <f t="shared" si="2"/>
        <v>45509</v>
      </c>
      <c r="I9" s="13">
        <f t="shared" si="2"/>
        <v>7570</v>
      </c>
      <c r="J9" s="13">
        <f t="shared" si="2"/>
        <v>15183</v>
      </c>
      <c r="K9" s="11">
        <f>SUM(B9:J9)</f>
        <v>307833</v>
      </c>
    </row>
    <row r="10" spans="1:11" ht="17.25" customHeight="1">
      <c r="A10" s="29" t="s">
        <v>17</v>
      </c>
      <c r="B10" s="13">
        <v>34359</v>
      </c>
      <c r="C10" s="13">
        <v>47657</v>
      </c>
      <c r="D10" s="13">
        <v>41243</v>
      </c>
      <c r="E10" s="13">
        <v>31898</v>
      </c>
      <c r="F10" s="13">
        <v>36157</v>
      </c>
      <c r="G10" s="13">
        <v>48257</v>
      </c>
      <c r="H10" s="13">
        <v>45509</v>
      </c>
      <c r="I10" s="13">
        <v>7570</v>
      </c>
      <c r="J10" s="13">
        <v>15183</v>
      </c>
      <c r="K10" s="11">
        <f>SUM(B10:J10)</f>
        <v>307833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229784</v>
      </c>
      <c r="C12" s="17">
        <f t="shared" si="3"/>
        <v>301629</v>
      </c>
      <c r="D12" s="17">
        <f t="shared" si="3"/>
        <v>291716</v>
      </c>
      <c r="E12" s="17">
        <f t="shared" si="3"/>
        <v>210652</v>
      </c>
      <c r="F12" s="17">
        <f t="shared" si="3"/>
        <v>270365</v>
      </c>
      <c r="G12" s="17">
        <f t="shared" si="3"/>
        <v>469247</v>
      </c>
      <c r="H12" s="17">
        <f t="shared" si="3"/>
        <v>232800</v>
      </c>
      <c r="I12" s="17">
        <f t="shared" si="3"/>
        <v>42096</v>
      </c>
      <c r="J12" s="17">
        <f t="shared" si="3"/>
        <v>116714</v>
      </c>
      <c r="K12" s="11">
        <f aca="true" t="shared" si="4" ref="K12:K27">SUM(B12:J12)</f>
        <v>2165003</v>
      </c>
    </row>
    <row r="13" spans="1:13" ht="17.25" customHeight="1">
      <c r="A13" s="14" t="s">
        <v>19</v>
      </c>
      <c r="B13" s="13">
        <v>110509</v>
      </c>
      <c r="C13" s="13">
        <v>154760</v>
      </c>
      <c r="D13" s="13">
        <v>155403</v>
      </c>
      <c r="E13" s="13">
        <v>108060</v>
      </c>
      <c r="F13" s="13">
        <v>136861</v>
      </c>
      <c r="G13" s="13">
        <v>223770</v>
      </c>
      <c r="H13" s="13">
        <v>106153</v>
      </c>
      <c r="I13" s="13">
        <v>23588</v>
      </c>
      <c r="J13" s="13">
        <v>61866</v>
      </c>
      <c r="K13" s="11">
        <f t="shared" si="4"/>
        <v>1080970</v>
      </c>
      <c r="L13" s="52"/>
      <c r="M13" s="53"/>
    </row>
    <row r="14" spans="1:12" ht="17.25" customHeight="1">
      <c r="A14" s="14" t="s">
        <v>20</v>
      </c>
      <c r="B14" s="13">
        <v>108810</v>
      </c>
      <c r="C14" s="13">
        <v>130676</v>
      </c>
      <c r="D14" s="13">
        <v>125704</v>
      </c>
      <c r="E14" s="13">
        <v>92728</v>
      </c>
      <c r="F14" s="13">
        <v>123081</v>
      </c>
      <c r="G14" s="13">
        <v>228669</v>
      </c>
      <c r="H14" s="13">
        <v>107681</v>
      </c>
      <c r="I14" s="13">
        <v>15769</v>
      </c>
      <c r="J14" s="13">
        <v>51377</v>
      </c>
      <c r="K14" s="11">
        <f t="shared" si="4"/>
        <v>984495</v>
      </c>
      <c r="L14" s="52"/>
    </row>
    <row r="15" spans="1:11" ht="17.25" customHeight="1">
      <c r="A15" s="14" t="s">
        <v>21</v>
      </c>
      <c r="B15" s="13">
        <v>10465</v>
      </c>
      <c r="C15" s="13">
        <v>16193</v>
      </c>
      <c r="D15" s="13">
        <v>10609</v>
      </c>
      <c r="E15" s="13">
        <v>9864</v>
      </c>
      <c r="F15" s="13">
        <v>10423</v>
      </c>
      <c r="G15" s="13">
        <v>16808</v>
      </c>
      <c r="H15" s="13">
        <v>18966</v>
      </c>
      <c r="I15" s="13">
        <v>2739</v>
      </c>
      <c r="J15" s="13">
        <v>3471</v>
      </c>
      <c r="K15" s="11">
        <f t="shared" si="4"/>
        <v>99538</v>
      </c>
    </row>
    <row r="16" spans="1:11" ht="17.25" customHeight="1">
      <c r="A16" s="15" t="s">
        <v>93</v>
      </c>
      <c r="B16" s="13">
        <f>B17+B18+B19</f>
        <v>42638</v>
      </c>
      <c r="C16" s="13">
        <f aca="true" t="shared" si="5" ref="C16:J16">C17+C18+C19</f>
        <v>51637</v>
      </c>
      <c r="D16" s="13">
        <f t="shared" si="5"/>
        <v>54185</v>
      </c>
      <c r="E16" s="13">
        <f t="shared" si="5"/>
        <v>36097</v>
      </c>
      <c r="F16" s="13">
        <f t="shared" si="5"/>
        <v>57565</v>
      </c>
      <c r="G16" s="13">
        <f t="shared" si="5"/>
        <v>105514</v>
      </c>
      <c r="H16" s="13">
        <f t="shared" si="5"/>
        <v>38068</v>
      </c>
      <c r="I16" s="13">
        <f t="shared" si="5"/>
        <v>8241</v>
      </c>
      <c r="J16" s="13">
        <f t="shared" si="5"/>
        <v>22744</v>
      </c>
      <c r="K16" s="11">
        <f t="shared" si="4"/>
        <v>416689</v>
      </c>
    </row>
    <row r="17" spans="1:11" ht="17.25" customHeight="1">
      <c r="A17" s="14" t="s">
        <v>94</v>
      </c>
      <c r="B17" s="13">
        <v>24486</v>
      </c>
      <c r="C17" s="13">
        <v>31999</v>
      </c>
      <c r="D17" s="13">
        <v>30521</v>
      </c>
      <c r="E17" s="13">
        <v>21049</v>
      </c>
      <c r="F17" s="13">
        <v>34543</v>
      </c>
      <c r="G17" s="13">
        <v>59921</v>
      </c>
      <c r="H17" s="13">
        <v>23477</v>
      </c>
      <c r="I17" s="13">
        <v>5092</v>
      </c>
      <c r="J17" s="13">
        <v>12357</v>
      </c>
      <c r="K17" s="11">
        <f t="shared" si="4"/>
        <v>243445</v>
      </c>
    </row>
    <row r="18" spans="1:11" ht="17.25" customHeight="1">
      <c r="A18" s="14" t="s">
        <v>95</v>
      </c>
      <c r="B18" s="13">
        <v>17189</v>
      </c>
      <c r="C18" s="13">
        <v>18265</v>
      </c>
      <c r="D18" s="13">
        <v>22939</v>
      </c>
      <c r="E18" s="13">
        <v>14331</v>
      </c>
      <c r="F18" s="13">
        <v>22152</v>
      </c>
      <c r="G18" s="13">
        <v>44120</v>
      </c>
      <c r="H18" s="13">
        <v>13202</v>
      </c>
      <c r="I18" s="13">
        <v>2967</v>
      </c>
      <c r="J18" s="13">
        <v>10099</v>
      </c>
      <c r="K18" s="11">
        <f t="shared" si="4"/>
        <v>165264</v>
      </c>
    </row>
    <row r="19" spans="1:11" ht="17.25" customHeight="1">
      <c r="A19" s="14" t="s">
        <v>96</v>
      </c>
      <c r="B19" s="13">
        <v>963</v>
      </c>
      <c r="C19" s="13">
        <v>1373</v>
      </c>
      <c r="D19" s="13">
        <v>725</v>
      </c>
      <c r="E19" s="13">
        <v>717</v>
      </c>
      <c r="F19" s="13">
        <v>870</v>
      </c>
      <c r="G19" s="13">
        <v>1473</v>
      </c>
      <c r="H19" s="13">
        <v>1389</v>
      </c>
      <c r="I19" s="13">
        <v>182</v>
      </c>
      <c r="J19" s="13">
        <v>288</v>
      </c>
      <c r="K19" s="11">
        <f t="shared" si="4"/>
        <v>7980</v>
      </c>
    </row>
    <row r="20" spans="1:11" ht="17.25" customHeight="1">
      <c r="A20" s="16" t="s">
        <v>22</v>
      </c>
      <c r="B20" s="11">
        <f>+B21+B22+B23</f>
        <v>161792</v>
      </c>
      <c r="C20" s="11">
        <f aca="true" t="shared" si="6" ref="C20:J20">+C21+C22+C23</f>
        <v>183133</v>
      </c>
      <c r="D20" s="11">
        <f t="shared" si="6"/>
        <v>208366</v>
      </c>
      <c r="E20" s="11">
        <f t="shared" si="6"/>
        <v>131337</v>
      </c>
      <c r="F20" s="11">
        <f t="shared" si="6"/>
        <v>201716</v>
      </c>
      <c r="G20" s="11">
        <f t="shared" si="6"/>
        <v>382800</v>
      </c>
      <c r="H20" s="11">
        <f t="shared" si="6"/>
        <v>139936</v>
      </c>
      <c r="I20" s="11">
        <f t="shared" si="6"/>
        <v>32034</v>
      </c>
      <c r="J20" s="11">
        <f t="shared" si="6"/>
        <v>78262</v>
      </c>
      <c r="K20" s="11">
        <f t="shared" si="4"/>
        <v>1519376</v>
      </c>
    </row>
    <row r="21" spans="1:12" ht="17.25" customHeight="1">
      <c r="A21" s="12" t="s">
        <v>23</v>
      </c>
      <c r="B21" s="13">
        <v>86936</v>
      </c>
      <c r="C21" s="13">
        <v>108735</v>
      </c>
      <c r="D21" s="13">
        <v>125258</v>
      </c>
      <c r="E21" s="13">
        <v>77110</v>
      </c>
      <c r="F21" s="13">
        <v>114448</v>
      </c>
      <c r="G21" s="13">
        <v>201585</v>
      </c>
      <c r="H21" s="13">
        <v>78363</v>
      </c>
      <c r="I21" s="13">
        <v>20099</v>
      </c>
      <c r="J21" s="13">
        <v>45814</v>
      </c>
      <c r="K21" s="11">
        <f t="shared" si="4"/>
        <v>858348</v>
      </c>
      <c r="L21" s="52"/>
    </row>
    <row r="22" spans="1:12" ht="17.25" customHeight="1">
      <c r="A22" s="12" t="s">
        <v>24</v>
      </c>
      <c r="B22" s="13">
        <v>70286</v>
      </c>
      <c r="C22" s="13">
        <v>69004</v>
      </c>
      <c r="D22" s="13">
        <v>78758</v>
      </c>
      <c r="E22" s="13">
        <v>50937</v>
      </c>
      <c r="F22" s="13">
        <v>82991</v>
      </c>
      <c r="G22" s="13">
        <v>173302</v>
      </c>
      <c r="H22" s="13">
        <v>55679</v>
      </c>
      <c r="I22" s="13">
        <v>10982</v>
      </c>
      <c r="J22" s="13">
        <v>30987</v>
      </c>
      <c r="K22" s="11">
        <f t="shared" si="4"/>
        <v>622926</v>
      </c>
      <c r="L22" s="52"/>
    </row>
    <row r="23" spans="1:11" ht="17.25" customHeight="1">
      <c r="A23" s="12" t="s">
        <v>25</v>
      </c>
      <c r="B23" s="13">
        <v>4570</v>
      </c>
      <c r="C23" s="13">
        <v>5394</v>
      </c>
      <c r="D23" s="13">
        <v>4350</v>
      </c>
      <c r="E23" s="13">
        <v>3290</v>
      </c>
      <c r="F23" s="13">
        <v>4277</v>
      </c>
      <c r="G23" s="13">
        <v>7913</v>
      </c>
      <c r="H23" s="13">
        <v>5894</v>
      </c>
      <c r="I23" s="13">
        <v>953</v>
      </c>
      <c r="J23" s="13">
        <v>1461</v>
      </c>
      <c r="K23" s="11">
        <f t="shared" si="4"/>
        <v>38102</v>
      </c>
    </row>
    <row r="24" spans="1:11" ht="17.25" customHeight="1">
      <c r="A24" s="16" t="s">
        <v>26</v>
      </c>
      <c r="B24" s="13">
        <f>+B25+B26</f>
        <v>159221</v>
      </c>
      <c r="C24" s="13">
        <f aca="true" t="shared" si="7" ref="C24:J24">+C25+C26</f>
        <v>222775</v>
      </c>
      <c r="D24" s="13">
        <f t="shared" si="7"/>
        <v>237018</v>
      </c>
      <c r="E24" s="13">
        <f t="shared" si="7"/>
        <v>150585</v>
      </c>
      <c r="F24" s="13">
        <f t="shared" si="7"/>
        <v>185098</v>
      </c>
      <c r="G24" s="13">
        <f t="shared" si="7"/>
        <v>259396</v>
      </c>
      <c r="H24" s="13">
        <f t="shared" si="7"/>
        <v>129885</v>
      </c>
      <c r="I24" s="13">
        <f t="shared" si="7"/>
        <v>39036</v>
      </c>
      <c r="J24" s="13">
        <f t="shared" si="7"/>
        <v>103917</v>
      </c>
      <c r="K24" s="11">
        <f t="shared" si="4"/>
        <v>1486931</v>
      </c>
    </row>
    <row r="25" spans="1:12" ht="17.25" customHeight="1">
      <c r="A25" s="12" t="s">
        <v>115</v>
      </c>
      <c r="B25" s="13">
        <v>69335</v>
      </c>
      <c r="C25" s="13">
        <v>105178</v>
      </c>
      <c r="D25" s="13">
        <v>119005</v>
      </c>
      <c r="E25" s="13">
        <v>76001</v>
      </c>
      <c r="F25" s="13">
        <v>87957</v>
      </c>
      <c r="G25" s="13">
        <v>116909</v>
      </c>
      <c r="H25" s="13">
        <v>59636</v>
      </c>
      <c r="I25" s="13">
        <v>21610</v>
      </c>
      <c r="J25" s="13">
        <v>48958</v>
      </c>
      <c r="K25" s="11">
        <f t="shared" si="4"/>
        <v>704589</v>
      </c>
      <c r="L25" s="52"/>
    </row>
    <row r="26" spans="1:12" ht="17.25" customHeight="1">
      <c r="A26" s="12" t="s">
        <v>116</v>
      </c>
      <c r="B26" s="13">
        <v>89886</v>
      </c>
      <c r="C26" s="13">
        <v>117597</v>
      </c>
      <c r="D26" s="13">
        <v>118013</v>
      </c>
      <c r="E26" s="13">
        <v>74584</v>
      </c>
      <c r="F26" s="13">
        <v>97141</v>
      </c>
      <c r="G26" s="13">
        <v>142487</v>
      </c>
      <c r="H26" s="13">
        <v>70249</v>
      </c>
      <c r="I26" s="13">
        <v>17426</v>
      </c>
      <c r="J26" s="13">
        <v>54959</v>
      </c>
      <c r="K26" s="11">
        <f t="shared" si="4"/>
        <v>782342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9021</v>
      </c>
      <c r="I27" s="11">
        <v>0</v>
      </c>
      <c r="J27" s="11">
        <v>0</v>
      </c>
      <c r="K27" s="11">
        <f t="shared" si="4"/>
        <v>9021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6707.79</v>
      </c>
      <c r="I35" s="19">
        <v>0</v>
      </c>
      <c r="J35" s="19">
        <v>0</v>
      </c>
      <c r="K35" s="23">
        <f>SUM(B35:J35)</f>
        <v>6707.79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28990.88</v>
      </c>
      <c r="C39" s="23">
        <f aca="true" t="shared" si="9" ref="C39:J39">+C43+C40</f>
        <v>38739.64</v>
      </c>
      <c r="D39" s="23">
        <f t="shared" si="9"/>
        <v>43845.840000000004</v>
      </c>
      <c r="E39" s="23">
        <f t="shared" si="9"/>
        <v>22798.47</v>
      </c>
      <c r="F39" s="23">
        <f t="shared" si="9"/>
        <v>37827.729999999996</v>
      </c>
      <c r="G39" s="23">
        <f t="shared" si="9"/>
        <v>50673.58</v>
      </c>
      <c r="H39" s="23">
        <f t="shared" si="9"/>
        <v>27581.14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253740.04000000004</v>
      </c>
    </row>
    <row r="40" spans="1:11" ht="17.25" customHeight="1">
      <c r="A40" s="16" t="s">
        <v>37</v>
      </c>
      <c r="B40" s="23">
        <f>+B54</f>
        <v>24899.2</v>
      </c>
      <c r="C40" s="23">
        <f aca="true" t="shared" si="11" ref="C40:H40">+C54</f>
        <v>32965.92</v>
      </c>
      <c r="D40" s="23">
        <f t="shared" si="11"/>
        <v>37460.08</v>
      </c>
      <c r="E40" s="23">
        <f t="shared" si="11"/>
        <v>19353.07</v>
      </c>
      <c r="F40" s="23">
        <f t="shared" si="11"/>
        <v>32546.21</v>
      </c>
      <c r="G40" s="23">
        <f t="shared" si="11"/>
        <v>43243.5</v>
      </c>
      <c r="H40" s="23">
        <f t="shared" si="11"/>
        <v>23866.1</v>
      </c>
      <c r="I40" s="75">
        <v>0</v>
      </c>
      <c r="J40" s="75">
        <v>0</v>
      </c>
      <c r="K40" s="23">
        <f t="shared" si="10"/>
        <v>214334.08</v>
      </c>
    </row>
    <row r="41" spans="1:11" ht="17.25" customHeight="1">
      <c r="A41" s="12" t="s">
        <v>38</v>
      </c>
      <c r="B41" s="75">
        <v>897</v>
      </c>
      <c r="C41" s="75">
        <v>1237</v>
      </c>
      <c r="D41" s="75">
        <v>1360</v>
      </c>
      <c r="E41" s="75">
        <v>743</v>
      </c>
      <c r="F41" s="75">
        <v>1143</v>
      </c>
      <c r="G41" s="75">
        <v>1611</v>
      </c>
      <c r="H41" s="75">
        <v>833</v>
      </c>
      <c r="I41" s="75">
        <v>0</v>
      </c>
      <c r="J41" s="75">
        <v>0</v>
      </c>
      <c r="K41" s="65">
        <f t="shared" si="10"/>
        <v>7824</v>
      </c>
    </row>
    <row r="42" spans="1:11" ht="17.25" customHeight="1">
      <c r="A42" s="12" t="s">
        <v>39</v>
      </c>
      <c r="B42" s="23">
        <f>ROUND(B40/B41,2)</f>
        <v>27.76</v>
      </c>
      <c r="C42" s="23">
        <f aca="true" t="shared" si="12" ref="C42:H42">ROUND(C40/C41,2)</f>
        <v>26.65</v>
      </c>
      <c r="D42" s="23">
        <f t="shared" si="12"/>
        <v>27.54</v>
      </c>
      <c r="E42" s="23">
        <f t="shared" si="12"/>
        <v>26.05</v>
      </c>
      <c r="F42" s="23">
        <f t="shared" si="12"/>
        <v>28.47</v>
      </c>
      <c r="G42" s="23">
        <f t="shared" si="12"/>
        <v>26.84</v>
      </c>
      <c r="H42" s="23">
        <f t="shared" si="12"/>
        <v>28.65</v>
      </c>
      <c r="I42" s="75">
        <v>0</v>
      </c>
      <c r="J42" s="75">
        <v>0</v>
      </c>
      <c r="K42" s="23">
        <f>ROUND(K40/K41,2)</f>
        <v>27.39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3" ref="D43:J43">ROUND(D44*D45,2)</f>
        <v>6385.76</v>
      </c>
      <c r="E43" s="63">
        <f t="shared" si="13"/>
        <v>3445.4</v>
      </c>
      <c r="F43" s="63">
        <f t="shared" si="13"/>
        <v>5281.52</v>
      </c>
      <c r="G43" s="63">
        <f t="shared" si="13"/>
        <v>7430.08</v>
      </c>
      <c r="H43" s="63">
        <f t="shared" si="13"/>
        <v>3715.04</v>
      </c>
      <c r="I43" s="63">
        <f t="shared" si="13"/>
        <v>1065.72</v>
      </c>
      <c r="J43" s="63">
        <f t="shared" si="13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1788946.71</v>
      </c>
      <c r="C47" s="22">
        <f aca="true" t="shared" si="14" ref="C47:H47">+C48+C57</f>
        <v>2566290.86</v>
      </c>
      <c r="D47" s="22">
        <f t="shared" si="14"/>
        <v>2978569.77</v>
      </c>
      <c r="E47" s="22">
        <f t="shared" si="14"/>
        <v>1711006.37</v>
      </c>
      <c r="F47" s="22">
        <f t="shared" si="14"/>
        <v>2269569.8600000003</v>
      </c>
      <c r="G47" s="22">
        <f t="shared" si="14"/>
        <v>3219913.9699999997</v>
      </c>
      <c r="H47" s="22">
        <f t="shared" si="14"/>
        <v>1747925.26</v>
      </c>
      <c r="I47" s="22">
        <f>+I48+I57</f>
        <v>652567.24</v>
      </c>
      <c r="J47" s="22">
        <f>+J48+J57</f>
        <v>1025884.4400000001</v>
      </c>
      <c r="K47" s="22">
        <f>SUM(B47:J47)</f>
        <v>17960674.48</v>
      </c>
    </row>
    <row r="48" spans="1:11" ht="17.25" customHeight="1">
      <c r="A48" s="16" t="s">
        <v>108</v>
      </c>
      <c r="B48" s="23">
        <f>SUM(B49:B56)</f>
        <v>1770240.32</v>
      </c>
      <c r="C48" s="23">
        <f aca="true" t="shared" si="15" ref="C48:J48">SUM(C49:C56)</f>
        <v>2542815.6399999997</v>
      </c>
      <c r="D48" s="23">
        <f t="shared" si="15"/>
        <v>2953198.19</v>
      </c>
      <c r="E48" s="23">
        <f t="shared" si="15"/>
        <v>1688652.32</v>
      </c>
      <c r="F48" s="23">
        <f t="shared" si="15"/>
        <v>2246152.49</v>
      </c>
      <c r="G48" s="23">
        <f t="shared" si="15"/>
        <v>3190428.65</v>
      </c>
      <c r="H48" s="23">
        <f t="shared" si="15"/>
        <v>1727984.59</v>
      </c>
      <c r="I48" s="23">
        <f t="shared" si="15"/>
        <v>652567.24</v>
      </c>
      <c r="J48" s="23">
        <f t="shared" si="15"/>
        <v>1011902.3500000001</v>
      </c>
      <c r="K48" s="23">
        <f aca="true" t="shared" si="16" ref="K48:K57">SUM(B48:J48)</f>
        <v>17783941.790000003</v>
      </c>
    </row>
    <row r="49" spans="1:11" ht="17.25" customHeight="1">
      <c r="A49" s="34" t="s">
        <v>43</v>
      </c>
      <c r="B49" s="23">
        <f aca="true" t="shared" si="17" ref="B49:H49">ROUND(B30*B7,2)</f>
        <v>1744262.85</v>
      </c>
      <c r="C49" s="23">
        <f t="shared" si="17"/>
        <v>2502467.03</v>
      </c>
      <c r="D49" s="23">
        <f t="shared" si="17"/>
        <v>2913514.99</v>
      </c>
      <c r="E49" s="23">
        <f t="shared" si="17"/>
        <v>1668421.51</v>
      </c>
      <c r="F49" s="23">
        <f t="shared" si="17"/>
        <v>2211853.99</v>
      </c>
      <c r="G49" s="23">
        <f t="shared" si="17"/>
        <v>3144689.4</v>
      </c>
      <c r="H49" s="23">
        <f t="shared" si="17"/>
        <v>1696433.67</v>
      </c>
      <c r="I49" s="23">
        <f>ROUND(I30*I7,2)</f>
        <v>651501.52</v>
      </c>
      <c r="J49" s="23">
        <f>ROUND(J30*J7,2)</f>
        <v>1009685.31</v>
      </c>
      <c r="K49" s="23">
        <f t="shared" si="16"/>
        <v>17542830.27</v>
      </c>
    </row>
    <row r="50" spans="1:11" ht="17.25" customHeight="1">
      <c r="A50" s="34" t="s">
        <v>44</v>
      </c>
      <c r="B50" s="19">
        <v>0</v>
      </c>
      <c r="C50" s="23">
        <f>ROUND(C31*C7,2)</f>
        <v>5562.44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5562.44</v>
      </c>
    </row>
    <row r="51" spans="1:11" ht="17.25" customHeight="1">
      <c r="A51" s="66" t="s">
        <v>104</v>
      </c>
      <c r="B51" s="67">
        <f aca="true" t="shared" si="18" ref="B51:H51">ROUND(B32*B7,2)</f>
        <v>-3013.41</v>
      </c>
      <c r="C51" s="67">
        <f t="shared" si="18"/>
        <v>-3953.47</v>
      </c>
      <c r="D51" s="67">
        <f t="shared" si="18"/>
        <v>-4162.64</v>
      </c>
      <c r="E51" s="67">
        <f t="shared" si="18"/>
        <v>-2567.66</v>
      </c>
      <c r="F51" s="67">
        <f t="shared" si="18"/>
        <v>-3529.23</v>
      </c>
      <c r="G51" s="67">
        <f t="shared" si="18"/>
        <v>-4934.33</v>
      </c>
      <c r="H51" s="67">
        <f t="shared" si="18"/>
        <v>-2738.01</v>
      </c>
      <c r="I51" s="19">
        <v>0</v>
      </c>
      <c r="J51" s="19">
        <v>0</v>
      </c>
      <c r="K51" s="67">
        <f>SUM(B51:J51)</f>
        <v>-24898.75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6707.79</v>
      </c>
      <c r="I53" s="31">
        <f>+I35</f>
        <v>0</v>
      </c>
      <c r="J53" s="31">
        <f>+J35</f>
        <v>0</v>
      </c>
      <c r="K53" s="23">
        <f t="shared" si="16"/>
        <v>6707.79</v>
      </c>
    </row>
    <row r="54" spans="1:11" ht="17.25" customHeight="1">
      <c r="A54" s="12" t="s">
        <v>47</v>
      </c>
      <c r="B54" s="23">
        <v>24899.2</v>
      </c>
      <c r="C54" s="23">
        <v>32965.92</v>
      </c>
      <c r="D54" s="23">
        <v>37460.08</v>
      </c>
      <c r="E54" s="23">
        <v>19353.07</v>
      </c>
      <c r="F54" s="23">
        <v>32546.21</v>
      </c>
      <c r="G54" s="23">
        <v>43243.5</v>
      </c>
      <c r="H54" s="23">
        <v>23866.1</v>
      </c>
      <c r="I54" s="19">
        <v>0</v>
      </c>
      <c r="J54" s="19">
        <v>0</v>
      </c>
      <c r="K54" s="23">
        <f t="shared" si="16"/>
        <v>214334.08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6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+B62+B69+B101+B102</f>
        <v>121184.94</v>
      </c>
      <c r="C61" s="35">
        <f t="shared" si="19"/>
        <v>402703.99</v>
      </c>
      <c r="D61" s="35">
        <f t="shared" si="19"/>
        <v>560297.78</v>
      </c>
      <c r="E61" s="35">
        <f t="shared" si="19"/>
        <v>388484.55999999994</v>
      </c>
      <c r="F61" s="35">
        <f t="shared" si="19"/>
        <v>68501.84999999995</v>
      </c>
      <c r="G61" s="35">
        <f t="shared" si="19"/>
        <v>-131428.72000000003</v>
      </c>
      <c r="H61" s="35">
        <f t="shared" si="19"/>
        <v>176201.12</v>
      </c>
      <c r="I61" s="35">
        <f t="shared" si="19"/>
        <v>-43244.28</v>
      </c>
      <c r="J61" s="35">
        <f t="shared" si="19"/>
        <v>142563.1</v>
      </c>
      <c r="K61" s="35">
        <f>SUM(B61:J61)</f>
        <v>1685264.34</v>
      </c>
    </row>
    <row r="62" spans="1:11" ht="18.75" customHeight="1">
      <c r="A62" s="16" t="s">
        <v>74</v>
      </c>
      <c r="B62" s="35">
        <f aca="true" t="shared" si="20" ref="B62:J62">B63+B64+B65+B66+B67+B68</f>
        <v>-162503.63</v>
      </c>
      <c r="C62" s="35">
        <f t="shared" si="20"/>
        <v>-184763.14</v>
      </c>
      <c r="D62" s="35">
        <f t="shared" si="20"/>
        <v>-167268.29</v>
      </c>
      <c r="E62" s="35">
        <f t="shared" si="20"/>
        <v>-194492.78999999998</v>
      </c>
      <c r="F62" s="35">
        <f t="shared" si="20"/>
        <v>-182952.28000000003</v>
      </c>
      <c r="G62" s="35">
        <f t="shared" si="20"/>
        <v>-220031.99000000002</v>
      </c>
      <c r="H62" s="35">
        <f t="shared" si="20"/>
        <v>-172934.2</v>
      </c>
      <c r="I62" s="35">
        <f t="shared" si="20"/>
        <v>-28766</v>
      </c>
      <c r="J62" s="35">
        <f t="shared" si="20"/>
        <v>-57695.4</v>
      </c>
      <c r="K62" s="35">
        <f aca="true" t="shared" si="21" ref="K62:K91">SUM(B62:J62)</f>
        <v>-1371407.72</v>
      </c>
    </row>
    <row r="63" spans="1:11" ht="18.75" customHeight="1">
      <c r="A63" s="12" t="s">
        <v>75</v>
      </c>
      <c r="B63" s="35">
        <f>-ROUND(B9*$D$3,2)</f>
        <v>-130564.2</v>
      </c>
      <c r="C63" s="35">
        <f aca="true" t="shared" si="22" ref="C63:J63">-ROUND(C9*$D$3,2)</f>
        <v>-181096.6</v>
      </c>
      <c r="D63" s="35">
        <f t="shared" si="22"/>
        <v>-156723.4</v>
      </c>
      <c r="E63" s="35">
        <f t="shared" si="22"/>
        <v>-121212.4</v>
      </c>
      <c r="F63" s="35">
        <f t="shared" si="22"/>
        <v>-137396.6</v>
      </c>
      <c r="G63" s="35">
        <f t="shared" si="22"/>
        <v>-183376.6</v>
      </c>
      <c r="H63" s="35">
        <f t="shared" si="22"/>
        <v>-172934.2</v>
      </c>
      <c r="I63" s="35">
        <f t="shared" si="22"/>
        <v>-28766</v>
      </c>
      <c r="J63" s="35">
        <f t="shared" si="22"/>
        <v>-57695.4</v>
      </c>
      <c r="K63" s="35">
        <f t="shared" si="21"/>
        <v>-1169765.4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-494</v>
      </c>
      <c r="C65" s="35">
        <v>-197.6</v>
      </c>
      <c r="D65" s="35">
        <v>-167.2</v>
      </c>
      <c r="E65" s="35">
        <v>-798</v>
      </c>
      <c r="F65" s="35">
        <v>-201.4</v>
      </c>
      <c r="G65" s="35">
        <v>-167.2</v>
      </c>
      <c r="H65" s="19">
        <v>0</v>
      </c>
      <c r="I65" s="19">
        <v>0</v>
      </c>
      <c r="J65" s="19">
        <v>0</v>
      </c>
      <c r="K65" s="35">
        <f t="shared" si="21"/>
        <v>-2025.4</v>
      </c>
    </row>
    <row r="66" spans="1:11" ht="18.75" customHeight="1">
      <c r="A66" s="12" t="s">
        <v>105</v>
      </c>
      <c r="B66" s="35">
        <v>-2751.2</v>
      </c>
      <c r="C66" s="35">
        <v>-1269.2</v>
      </c>
      <c r="D66" s="35">
        <v>-957.6</v>
      </c>
      <c r="E66" s="35">
        <v>-1440.2</v>
      </c>
      <c r="F66" s="35">
        <v>-1250.2</v>
      </c>
      <c r="G66" s="35">
        <v>-824.6</v>
      </c>
      <c r="H66" s="19">
        <v>0</v>
      </c>
      <c r="I66" s="19">
        <v>0</v>
      </c>
      <c r="J66" s="19">
        <v>0</v>
      </c>
      <c r="K66" s="35">
        <f t="shared" si="21"/>
        <v>-8493</v>
      </c>
    </row>
    <row r="67" spans="1:11" ht="18.75" customHeight="1">
      <c r="A67" s="12" t="s">
        <v>52</v>
      </c>
      <c r="B67" s="35">
        <v>-28694.23</v>
      </c>
      <c r="C67" s="35">
        <v>-2199.74</v>
      </c>
      <c r="D67" s="35">
        <v>-9420.09</v>
      </c>
      <c r="E67" s="35">
        <v>-71042.19</v>
      </c>
      <c r="F67" s="35">
        <v>-44104.08</v>
      </c>
      <c r="G67" s="35">
        <v>-35663.59</v>
      </c>
      <c r="H67" s="19">
        <v>0</v>
      </c>
      <c r="I67" s="19">
        <v>0</v>
      </c>
      <c r="J67" s="19">
        <v>0</v>
      </c>
      <c r="K67" s="35">
        <f t="shared" si="21"/>
        <v>-191123.92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3" ref="B69:J69">SUM(B70:B99)</f>
        <v>-16929.44</v>
      </c>
      <c r="C69" s="67">
        <f t="shared" si="23"/>
        <v>-24652.74</v>
      </c>
      <c r="D69" s="67">
        <f t="shared" si="23"/>
        <v>-25342.149999999998</v>
      </c>
      <c r="E69" s="67">
        <f t="shared" si="23"/>
        <v>-16292.22</v>
      </c>
      <c r="F69" s="67">
        <f t="shared" si="23"/>
        <v>-22782.22</v>
      </c>
      <c r="G69" s="67">
        <f t="shared" si="23"/>
        <v>-35123.26</v>
      </c>
      <c r="H69" s="67">
        <f t="shared" si="23"/>
        <v>-16705.56</v>
      </c>
      <c r="I69" s="67">
        <f t="shared" si="23"/>
        <v>-68224.11</v>
      </c>
      <c r="J69" s="67">
        <f t="shared" si="23"/>
        <v>-12107.22</v>
      </c>
      <c r="K69" s="67">
        <f t="shared" si="21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21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21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1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21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21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48">
        <v>300618.01</v>
      </c>
      <c r="C101" s="48">
        <v>612119.87</v>
      </c>
      <c r="D101" s="48">
        <v>752908.22</v>
      </c>
      <c r="E101" s="48">
        <v>599269.57</v>
      </c>
      <c r="F101" s="48">
        <v>274236.35</v>
      </c>
      <c r="G101" s="48">
        <v>123726.53</v>
      </c>
      <c r="H101" s="48">
        <v>365840.88</v>
      </c>
      <c r="I101" s="48">
        <v>53745.83</v>
      </c>
      <c r="J101" s="48">
        <v>212365.72</v>
      </c>
      <c r="K101" s="48">
        <f>SUM(B101:J101)</f>
        <v>3294830.98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4" ref="B104:H104">+B105+B106</f>
        <v>1910131.65</v>
      </c>
      <c r="C104" s="24">
        <f t="shared" si="24"/>
        <v>2968994.8499999996</v>
      </c>
      <c r="D104" s="24">
        <f t="shared" si="24"/>
        <v>3538867.55</v>
      </c>
      <c r="E104" s="24">
        <f t="shared" si="24"/>
        <v>2099490.9299999997</v>
      </c>
      <c r="F104" s="24">
        <f t="shared" si="24"/>
        <v>2338071.7100000004</v>
      </c>
      <c r="G104" s="24">
        <f t="shared" si="24"/>
        <v>3088485.2499999995</v>
      </c>
      <c r="H104" s="24">
        <f t="shared" si="24"/>
        <v>1924126.38</v>
      </c>
      <c r="I104" s="24">
        <f>+I105+I106</f>
        <v>609322.96</v>
      </c>
      <c r="J104" s="24">
        <f>+J105+J106</f>
        <v>1168447.5400000003</v>
      </c>
      <c r="K104" s="48">
        <f>SUM(B104:J104)</f>
        <v>19645938.82</v>
      </c>
      <c r="L104" s="54"/>
    </row>
    <row r="105" spans="1:12" ht="18" customHeight="1">
      <c r="A105" s="16" t="s">
        <v>82</v>
      </c>
      <c r="B105" s="24">
        <f aca="true" t="shared" si="25" ref="B105:J105">+B48+B62+B69+B101</f>
        <v>1891425.26</v>
      </c>
      <c r="C105" s="24">
        <f t="shared" si="25"/>
        <v>2945519.6299999994</v>
      </c>
      <c r="D105" s="24">
        <f t="shared" si="25"/>
        <v>3513495.9699999997</v>
      </c>
      <c r="E105" s="24">
        <f t="shared" si="25"/>
        <v>2077136.88</v>
      </c>
      <c r="F105" s="24">
        <f t="shared" si="25"/>
        <v>2314654.3400000003</v>
      </c>
      <c r="G105" s="24">
        <f t="shared" si="25"/>
        <v>3058999.9299999997</v>
      </c>
      <c r="H105" s="24">
        <f t="shared" si="25"/>
        <v>1904185.71</v>
      </c>
      <c r="I105" s="24">
        <f t="shared" si="25"/>
        <v>609322.96</v>
      </c>
      <c r="J105" s="24">
        <f t="shared" si="25"/>
        <v>1154465.4500000002</v>
      </c>
      <c r="K105" s="48">
        <f>SUM(B105:J105)</f>
        <v>19469206.13</v>
      </c>
      <c r="L105" s="54"/>
    </row>
    <row r="106" spans="1:11" ht="18.75" customHeight="1">
      <c r="A106" s="16" t="s">
        <v>99</v>
      </c>
      <c r="B106" s="24">
        <f aca="true" t="shared" si="26" ref="B106:J106">IF(+B57+B102+B107&lt;0,0,(B57+B102+B107))</f>
        <v>18706.39</v>
      </c>
      <c r="C106" s="24">
        <f t="shared" si="26"/>
        <v>23475.22</v>
      </c>
      <c r="D106" s="24">
        <f t="shared" si="26"/>
        <v>25371.58</v>
      </c>
      <c r="E106" s="24">
        <f t="shared" si="26"/>
        <v>22354.05</v>
      </c>
      <c r="F106" s="24">
        <f t="shared" si="26"/>
        <v>23417.37</v>
      </c>
      <c r="G106" s="24">
        <f t="shared" si="26"/>
        <v>29485.32</v>
      </c>
      <c r="H106" s="24">
        <f t="shared" si="26"/>
        <v>19940.67</v>
      </c>
      <c r="I106" s="19">
        <f t="shared" si="26"/>
        <v>0</v>
      </c>
      <c r="J106" s="24">
        <f t="shared" si="26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19645938.82</v>
      </c>
      <c r="L112" s="54"/>
    </row>
    <row r="113" spans="1:11" ht="18.75" customHeight="1">
      <c r="A113" s="26" t="s">
        <v>70</v>
      </c>
      <c r="B113" s="27">
        <v>273944.83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273944.83</v>
      </c>
    </row>
    <row r="114" spans="1:11" ht="18.75" customHeight="1">
      <c r="A114" s="26" t="s">
        <v>71</v>
      </c>
      <c r="B114" s="27">
        <v>1636186.82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1">SUM(B114:J114)</f>
        <v>1636186.82</v>
      </c>
    </row>
    <row r="115" spans="1:11" ht="18.75" customHeight="1">
      <c r="A115" s="26" t="s">
        <v>72</v>
      </c>
      <c r="B115" s="40">
        <v>0</v>
      </c>
      <c r="C115" s="27">
        <f>+C104</f>
        <v>2968994.8499999996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2968994.8499999996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3538867.55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3538867.55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1889541.83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1889541.83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209949.1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209949.1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459491.36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459491.36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822687.57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822687.57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115046.92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7"/>
        <v>115046.92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940845.86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7"/>
        <v>940845.86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859099.88</v>
      </c>
      <c r="H123" s="40">
        <v>0</v>
      </c>
      <c r="I123" s="40">
        <v>0</v>
      </c>
      <c r="J123" s="40">
        <v>0</v>
      </c>
      <c r="K123" s="41">
        <f t="shared" si="27"/>
        <v>859099.88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70436.61</v>
      </c>
      <c r="H124" s="40">
        <v>0</v>
      </c>
      <c r="I124" s="40">
        <v>0</v>
      </c>
      <c r="J124" s="40">
        <v>0</v>
      </c>
      <c r="K124" s="41">
        <f t="shared" si="27"/>
        <v>70436.61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442164.84</v>
      </c>
      <c r="H125" s="40">
        <v>0</v>
      </c>
      <c r="I125" s="40">
        <v>0</v>
      </c>
      <c r="J125" s="40">
        <v>0</v>
      </c>
      <c r="K125" s="41">
        <f t="shared" si="27"/>
        <v>442164.84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476111.97</v>
      </c>
      <c r="H126" s="40">
        <v>0</v>
      </c>
      <c r="I126" s="40">
        <v>0</v>
      </c>
      <c r="J126" s="40">
        <v>0</v>
      </c>
      <c r="K126" s="41">
        <f t="shared" si="27"/>
        <v>476111.97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1240671.95</v>
      </c>
      <c r="H127" s="40">
        <v>0</v>
      </c>
      <c r="I127" s="40">
        <v>0</v>
      </c>
      <c r="J127" s="40">
        <v>0</v>
      </c>
      <c r="K127" s="41">
        <f t="shared" si="27"/>
        <v>1240671.95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727169.97</v>
      </c>
      <c r="I128" s="40">
        <v>0</v>
      </c>
      <c r="J128" s="40">
        <v>0</v>
      </c>
      <c r="K128" s="41">
        <f t="shared" si="27"/>
        <v>727169.97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1196956.41</v>
      </c>
      <c r="I129" s="40">
        <v>0</v>
      </c>
      <c r="J129" s="40">
        <v>0</v>
      </c>
      <c r="K129" s="41">
        <f t="shared" si="27"/>
        <v>1196956.41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609322.96</v>
      </c>
      <c r="J130" s="40">
        <v>0</v>
      </c>
      <c r="K130" s="41">
        <f t="shared" si="27"/>
        <v>609322.96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1168447.54</v>
      </c>
      <c r="K131" s="44">
        <f t="shared" si="27"/>
        <v>1168447.54</v>
      </c>
    </row>
    <row r="132" spans="1:11" ht="18.75" customHeight="1">
      <c r="A132" s="76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2017-05-02T13:50:19Z</dcterms:modified>
  <cp:category/>
  <cp:version/>
  <cp:contentType/>
  <cp:contentStatus/>
</cp:coreProperties>
</file>