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<sst xmlns="http://schemas.openxmlformats.org/spreadsheetml/2006/main" count="136" uniqueCount="136">
  <si>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</si>
  <si>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</si>
  <si>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</si>
  <si>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</si>
  <si>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</si>
  <si>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</si>
  <si>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</si>
  <si>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</si>
  <si>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</si>
  <si>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</si>
  <si>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</si>
  <si>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</si>
  <si>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</si>
  <si>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</si>
  <si>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</si>
  <si>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</si>
  <si>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</si>
  <si>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</si>
  <si>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</si>
  <si>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</si>
  <si>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</si>
  <si>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</si>
  <si>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</si>
  <si>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</si>
  <si>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</si>
  <si>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</si>
  <si>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</si>
  <si>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</si>
  <si>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</si>
  <si>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</si>
  <si>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</si>
  <si>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</si>
  <si>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</si>
  <si>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</si>
  <si>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</si>
  <si>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</si>
  <si>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</si>
  <si>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</si>
  <si>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</si>
  <si>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</si>
  <si>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</si>
  <si>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</si>
  <si>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</si>
  <si>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</si>
  <si>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</si>
  <si>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</si>
  <si>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</si>
  <si>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</si>
  <si>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</si>
  <si>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</si>
  <si>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</si>
  <si>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</si>
  <si>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</si>
  <si>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</si>
  <si>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</si>
  <si>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</si>
  <si>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</si>
  <si>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</si>
  <si>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</si>
  <si>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</si>
  <si>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</si>
  <si>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</si>
  <si>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</si>
  <si>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</si>
  <si>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</si>
  <si>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</si>
  <si>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</si>
  <si>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</si>
  <si>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</si>
  <si>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</si>
  <si>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</si>
  <si>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</si>
  <si>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</si>
  <si>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</si>
  <si>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</si>
  <si>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</si>
  <si>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</si>
  <si>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</si>
  <si>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</si>
  <si>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</si>
  <si>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</si>
  <si>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</si>
  <si>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</si>
  <si>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</si>
  <si>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</si>
  <si>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</si>
  <si>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</si>
  <si>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</si>
  <si>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</si>
  <si>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</si>
  <si>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</si>
  <si>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</si>
  <si>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</si>
  <si>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</si>
  <si>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</si>
  <si>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</si>
  <si>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</si>
  <si>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</si>
  <si>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</si>
  <si>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</si>
  <si>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</si>
  <si>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</si>
  <si>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</si>
  <si>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</si>
  <si>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</si>
  <si>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</si>
  <si>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</si>
  <si>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</si>
  <si>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</si>
  <si>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</si>
  <si>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</si>
  <si>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</si>
  <si>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</si>
  <si>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</si>
  <si>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</si>
  <si>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</si>
  <si>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</si>
  <si>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</si>
  <si>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</si>
  <si>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</si>
  <si>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</si>
  <si>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</si>
  <si>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</si>
  <si>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</si>
  <si>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</si>
  <si>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</si>
  <si>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</si>
  <si>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</si>
  <si>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</si>
  <si>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</si>
  <si>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</si>
  <si>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</si>
  <si>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</si>
  <si>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17/04/17 - VENCIMENTO 27/04/17</t>
  </si>
  <si>
    <t>6.3. Revisão de Remuneração pelo Transporte Coletivo ¹</t>
  </si>
  <si>
    <t xml:space="preserve">     ¹  Pagamento de combustível não fóssil de abril/16.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</si>
</sst>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604094</v>
      </c>
      <c r="C7" s="9">
        <f t="shared" si="0"/>
        <v>775998</v>
      </c>
      <c r="D7" s="9">
        <f t="shared" si="0"/>
        <v>803524</v>
      </c>
      <c r="E7" s="9">
        <f t="shared" si="0"/>
        <v>542643</v>
      </c>
      <c r="F7" s="9">
        <f t="shared" si="0"/>
        <v>731012</v>
      </c>
      <c r="G7" s="9">
        <f t="shared" si="0"/>
        <v>1227531</v>
      </c>
      <c r="H7" s="9">
        <f t="shared" si="0"/>
        <v>568154</v>
      </c>
      <c r="I7" s="9">
        <f t="shared" si="0"/>
        <v>124226</v>
      </c>
      <c r="J7" s="9">
        <f t="shared" si="0"/>
        <v>330946</v>
      </c>
      <c r="K7" s="9">
        <f t="shared" si="0"/>
        <v>5708128</v>
      </c>
      <c r="L7" s="52"/>
    </row>
    <row r="8" spans="1:11" ht="17.25" customHeight="1">
      <c r="A8" s="10" t="s">
        <v>97</v>
      </c>
      <c r="B8" s="11">
        <f>B9+B12+B16</f>
        <v>297046</v>
      </c>
      <c r="C8" s="11">
        <f aca="true" t="shared" si="1" ref="C8:J8">C9+C12+C16</f>
        <v>390149</v>
      </c>
      <c r="D8" s="11">
        <f t="shared" si="1"/>
        <v>375870</v>
      </c>
      <c r="E8" s="11">
        <f t="shared" si="1"/>
        <v>271864</v>
      </c>
      <c r="F8" s="11">
        <f t="shared" si="1"/>
        <v>356576</v>
      </c>
      <c r="G8" s="11">
        <f t="shared" si="1"/>
        <v>606036</v>
      </c>
      <c r="H8" s="11">
        <f t="shared" si="1"/>
        <v>302970</v>
      </c>
      <c r="I8" s="11">
        <f t="shared" si="1"/>
        <v>56734</v>
      </c>
      <c r="J8" s="11">
        <f t="shared" si="1"/>
        <v>153516</v>
      </c>
      <c r="K8" s="11">
        <f>SUM(B8:J8)</f>
        <v>2810761</v>
      </c>
    </row>
    <row r="9" spans="1:11" ht="17.25" customHeight="1">
      <c r="A9" s="15" t="s">
        <v>16</v>
      </c>
      <c r="B9" s="13">
        <f>+B10+B11</f>
        <v>36291</v>
      </c>
      <c r="C9" s="13">
        <f aca="true" t="shared" si="2" ref="C9:J9">+C10+C11</f>
        <v>50989</v>
      </c>
      <c r="D9" s="13">
        <f t="shared" si="2"/>
        <v>44140</v>
      </c>
      <c r="E9" s="13">
        <f t="shared" si="2"/>
        <v>32957</v>
      </c>
      <c r="F9" s="13">
        <f t="shared" si="2"/>
        <v>38302</v>
      </c>
      <c r="G9" s="13">
        <f t="shared" si="2"/>
        <v>51026</v>
      </c>
      <c r="H9" s="13">
        <f t="shared" si="2"/>
        <v>45446</v>
      </c>
      <c r="I9" s="13">
        <f t="shared" si="2"/>
        <v>8014</v>
      </c>
      <c r="J9" s="13">
        <f t="shared" si="2"/>
        <v>16733</v>
      </c>
      <c r="K9" s="11">
        <f>SUM(B9:J9)</f>
        <v>323898</v>
      </c>
    </row>
    <row r="10" spans="1:11" ht="17.25" customHeight="1">
      <c r="A10" s="29" t="s">
        <v>17</v>
      </c>
      <c r="B10" s="13">
        <v>36291</v>
      </c>
      <c r="C10" s="13">
        <v>50989</v>
      </c>
      <c r="D10" s="13">
        <v>44140</v>
      </c>
      <c r="E10" s="13">
        <v>32957</v>
      </c>
      <c r="F10" s="13">
        <v>38302</v>
      </c>
      <c r="G10" s="13">
        <v>51026</v>
      </c>
      <c r="H10" s="13">
        <v>45446</v>
      </c>
      <c r="I10" s="13">
        <v>8014</v>
      </c>
      <c r="J10" s="13">
        <v>16733</v>
      </c>
      <c r="K10" s="11">
        <f>SUM(B10:J10)</f>
        <v>323898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219483</v>
      </c>
      <c r="C12" s="17">
        <f t="shared" si="3"/>
        <v>288972</v>
      </c>
      <c r="D12" s="17">
        <f t="shared" si="3"/>
        <v>278931</v>
      </c>
      <c r="E12" s="17">
        <f t="shared" si="3"/>
        <v>203840</v>
      </c>
      <c r="F12" s="17">
        <f t="shared" si="3"/>
        <v>262185</v>
      </c>
      <c r="G12" s="17">
        <f t="shared" si="3"/>
        <v>452934</v>
      </c>
      <c r="H12" s="17">
        <f t="shared" si="3"/>
        <v>221253</v>
      </c>
      <c r="I12" s="17">
        <f t="shared" si="3"/>
        <v>40664</v>
      </c>
      <c r="J12" s="17">
        <f t="shared" si="3"/>
        <v>114299</v>
      </c>
      <c r="K12" s="11">
        <f aca="true" t="shared" si="4" ref="K12:K27">SUM(B12:J12)</f>
        <v>2082561</v>
      </c>
    </row>
    <row r="13" spans="1:13" ht="17.25" customHeight="1">
      <c r="A13" s="14" t="s">
        <v>19</v>
      </c>
      <c r="B13" s="13">
        <v>103835</v>
      </c>
      <c r="C13" s="13">
        <v>146235</v>
      </c>
      <c r="D13" s="13">
        <v>146790</v>
      </c>
      <c r="E13" s="13">
        <v>103150</v>
      </c>
      <c r="F13" s="13">
        <v>131592</v>
      </c>
      <c r="G13" s="13">
        <v>214082</v>
      </c>
      <c r="H13" s="13">
        <v>99116</v>
      </c>
      <c r="I13" s="13">
        <v>22533</v>
      </c>
      <c r="J13" s="13">
        <v>60180</v>
      </c>
      <c r="K13" s="11">
        <f t="shared" si="4"/>
        <v>1027513</v>
      </c>
      <c r="L13" s="52"/>
      <c r="M13" s="53"/>
    </row>
    <row r="14" spans="1:12" ht="17.25" customHeight="1">
      <c r="A14" s="14" t="s">
        <v>20</v>
      </c>
      <c r="B14" s="13">
        <v>105851</v>
      </c>
      <c r="C14" s="13">
        <v>127433</v>
      </c>
      <c r="D14" s="13">
        <v>122253</v>
      </c>
      <c r="E14" s="13">
        <v>91289</v>
      </c>
      <c r="F14" s="13">
        <v>120753</v>
      </c>
      <c r="G14" s="13">
        <v>223060</v>
      </c>
      <c r="H14" s="13">
        <v>104525</v>
      </c>
      <c r="I14" s="13">
        <v>15590</v>
      </c>
      <c r="J14" s="13">
        <v>50811</v>
      </c>
      <c r="K14" s="11">
        <f t="shared" si="4"/>
        <v>961565</v>
      </c>
      <c r="L14" s="52"/>
    </row>
    <row r="15" spans="1:11" ht="17.25" customHeight="1">
      <c r="A15" s="14" t="s">
        <v>21</v>
      </c>
      <c r="B15" s="13">
        <v>9797</v>
      </c>
      <c r="C15" s="13">
        <v>15304</v>
      </c>
      <c r="D15" s="13">
        <v>9888</v>
      </c>
      <c r="E15" s="13">
        <v>9401</v>
      </c>
      <c r="F15" s="13">
        <v>9840</v>
      </c>
      <c r="G15" s="13">
        <v>15792</v>
      </c>
      <c r="H15" s="13">
        <v>17612</v>
      </c>
      <c r="I15" s="13">
        <v>2541</v>
      </c>
      <c r="J15" s="13">
        <v>3308</v>
      </c>
      <c r="K15" s="11">
        <f t="shared" si="4"/>
        <v>93483</v>
      </c>
    </row>
    <row r="16" spans="1:11" ht="17.25" customHeight="1">
      <c r="A16" s="15" t="s">
        <v>93</v>
      </c>
      <c r="B16" s="13">
        <f>B17+B18+B19</f>
        <v>41272</v>
      </c>
      <c r="C16" s="13">
        <f aca="true" t="shared" si="5" ref="C16:J16">C17+C18+C19</f>
        <v>50188</v>
      </c>
      <c r="D16" s="13">
        <f t="shared" si="5"/>
        <v>52799</v>
      </c>
      <c r="E16" s="13">
        <f t="shared" si="5"/>
        <v>35067</v>
      </c>
      <c r="F16" s="13">
        <f t="shared" si="5"/>
        <v>56089</v>
      </c>
      <c r="G16" s="13">
        <f t="shared" si="5"/>
        <v>102076</v>
      </c>
      <c r="H16" s="13">
        <f t="shared" si="5"/>
        <v>36271</v>
      </c>
      <c r="I16" s="13">
        <f t="shared" si="5"/>
        <v>8056</v>
      </c>
      <c r="J16" s="13">
        <f t="shared" si="5"/>
        <v>22484</v>
      </c>
      <c r="K16" s="11">
        <f t="shared" si="4"/>
        <v>404302</v>
      </c>
    </row>
    <row r="17" spans="1:11" ht="17.25" customHeight="1">
      <c r="A17" s="14" t="s">
        <v>94</v>
      </c>
      <c r="B17" s="13">
        <v>23619</v>
      </c>
      <c r="C17" s="13">
        <v>31213</v>
      </c>
      <c r="D17" s="13">
        <v>29889</v>
      </c>
      <c r="E17" s="13">
        <v>20907</v>
      </c>
      <c r="F17" s="13">
        <v>33726</v>
      </c>
      <c r="G17" s="13">
        <v>58100</v>
      </c>
      <c r="H17" s="13">
        <v>22491</v>
      </c>
      <c r="I17" s="13">
        <v>5038</v>
      </c>
      <c r="J17" s="13">
        <v>12264</v>
      </c>
      <c r="K17" s="11">
        <f t="shared" si="4"/>
        <v>237247</v>
      </c>
    </row>
    <row r="18" spans="1:11" ht="17.25" customHeight="1">
      <c r="A18" s="14" t="s">
        <v>95</v>
      </c>
      <c r="B18" s="13">
        <v>16645</v>
      </c>
      <c r="C18" s="13">
        <v>17651</v>
      </c>
      <c r="D18" s="13">
        <v>22252</v>
      </c>
      <c r="E18" s="13">
        <v>13466</v>
      </c>
      <c r="F18" s="13">
        <v>21464</v>
      </c>
      <c r="G18" s="13">
        <v>42528</v>
      </c>
      <c r="H18" s="13">
        <v>12497</v>
      </c>
      <c r="I18" s="13">
        <v>2826</v>
      </c>
      <c r="J18" s="13">
        <v>9943</v>
      </c>
      <c r="K18" s="11">
        <f t="shared" si="4"/>
        <v>159272</v>
      </c>
    </row>
    <row r="19" spans="1:11" ht="17.25" customHeight="1">
      <c r="A19" s="14" t="s">
        <v>96</v>
      </c>
      <c r="B19" s="13">
        <v>1008</v>
      </c>
      <c r="C19" s="13">
        <v>1324</v>
      </c>
      <c r="D19" s="13">
        <v>658</v>
      </c>
      <c r="E19" s="13">
        <v>694</v>
      </c>
      <c r="F19" s="13">
        <v>899</v>
      </c>
      <c r="G19" s="13">
        <v>1448</v>
      </c>
      <c r="H19" s="13">
        <v>1283</v>
      </c>
      <c r="I19" s="13">
        <v>192</v>
      </c>
      <c r="J19" s="13">
        <v>277</v>
      </c>
      <c r="K19" s="11">
        <f t="shared" si="4"/>
        <v>7783</v>
      </c>
    </row>
    <row r="20" spans="1:11" ht="17.25" customHeight="1">
      <c r="A20" s="16" t="s">
        <v>22</v>
      </c>
      <c r="B20" s="11">
        <f>+B21+B22+B23</f>
        <v>154832</v>
      </c>
      <c r="C20" s="11">
        <f aca="true" t="shared" si="6" ref="C20:J20">+C21+C22+C23</f>
        <v>174394</v>
      </c>
      <c r="D20" s="11">
        <f t="shared" si="6"/>
        <v>198505</v>
      </c>
      <c r="E20" s="11">
        <f t="shared" si="6"/>
        <v>126467</v>
      </c>
      <c r="F20" s="11">
        <f t="shared" si="6"/>
        <v>195946</v>
      </c>
      <c r="G20" s="11">
        <f t="shared" si="6"/>
        <v>369420</v>
      </c>
      <c r="H20" s="11">
        <f t="shared" si="6"/>
        <v>132155</v>
      </c>
      <c r="I20" s="11">
        <f t="shared" si="6"/>
        <v>30515</v>
      </c>
      <c r="J20" s="11">
        <f t="shared" si="6"/>
        <v>75611</v>
      </c>
      <c r="K20" s="11">
        <f t="shared" si="4"/>
        <v>1457845</v>
      </c>
    </row>
    <row r="21" spans="1:12" ht="17.25" customHeight="1">
      <c r="A21" s="12" t="s">
        <v>23</v>
      </c>
      <c r="B21" s="13">
        <v>82150</v>
      </c>
      <c r="C21" s="13">
        <v>102267</v>
      </c>
      <c r="D21" s="13">
        <v>118535</v>
      </c>
      <c r="E21" s="13">
        <v>72992</v>
      </c>
      <c r="F21" s="13">
        <v>110541</v>
      </c>
      <c r="G21" s="13">
        <v>193500</v>
      </c>
      <c r="H21" s="13">
        <v>73180</v>
      </c>
      <c r="I21" s="13">
        <v>18969</v>
      </c>
      <c r="J21" s="13">
        <v>44100</v>
      </c>
      <c r="K21" s="11">
        <f t="shared" si="4"/>
        <v>816234</v>
      </c>
      <c r="L21" s="52"/>
    </row>
    <row r="22" spans="1:12" ht="17.25" customHeight="1">
      <c r="A22" s="12" t="s">
        <v>24</v>
      </c>
      <c r="B22" s="13">
        <v>68426</v>
      </c>
      <c r="C22" s="13">
        <v>66996</v>
      </c>
      <c r="D22" s="13">
        <v>75902</v>
      </c>
      <c r="E22" s="13">
        <v>50406</v>
      </c>
      <c r="F22" s="13">
        <v>81446</v>
      </c>
      <c r="G22" s="13">
        <v>168518</v>
      </c>
      <c r="H22" s="13">
        <v>53693</v>
      </c>
      <c r="I22" s="13">
        <v>10685</v>
      </c>
      <c r="J22" s="13">
        <v>30141</v>
      </c>
      <c r="K22" s="11">
        <f t="shared" si="4"/>
        <v>606213</v>
      </c>
      <c r="L22" s="52"/>
    </row>
    <row r="23" spans="1:11" ht="17.25" customHeight="1">
      <c r="A23" s="12" t="s">
        <v>25</v>
      </c>
      <c r="B23" s="13">
        <v>4256</v>
      </c>
      <c r="C23" s="13">
        <v>5131</v>
      </c>
      <c r="D23" s="13">
        <v>4068</v>
      </c>
      <c r="E23" s="13">
        <v>3069</v>
      </c>
      <c r="F23" s="13">
        <v>3959</v>
      </c>
      <c r="G23" s="13">
        <v>7402</v>
      </c>
      <c r="H23" s="13">
        <v>5282</v>
      </c>
      <c r="I23" s="13">
        <v>861</v>
      </c>
      <c r="J23" s="13">
        <v>1370</v>
      </c>
      <c r="K23" s="11">
        <f t="shared" si="4"/>
        <v>35398</v>
      </c>
    </row>
    <row r="24" spans="1:11" ht="17.25" customHeight="1">
      <c r="A24" s="16" t="s">
        <v>26</v>
      </c>
      <c r="B24" s="13">
        <f>+B25+B26</f>
        <v>152216</v>
      </c>
      <c r="C24" s="13">
        <f aca="true" t="shared" si="7" ref="C24:J24">+C25+C26</f>
        <v>211455</v>
      </c>
      <c r="D24" s="13">
        <f t="shared" si="7"/>
        <v>229149</v>
      </c>
      <c r="E24" s="13">
        <f t="shared" si="7"/>
        <v>144312</v>
      </c>
      <c r="F24" s="13">
        <f t="shared" si="7"/>
        <v>178490</v>
      </c>
      <c r="G24" s="13">
        <f t="shared" si="7"/>
        <v>252075</v>
      </c>
      <c r="H24" s="13">
        <f t="shared" si="7"/>
        <v>124053</v>
      </c>
      <c r="I24" s="13">
        <f t="shared" si="7"/>
        <v>36977</v>
      </c>
      <c r="J24" s="13">
        <f t="shared" si="7"/>
        <v>101819</v>
      </c>
      <c r="K24" s="11">
        <f t="shared" si="4"/>
        <v>1430546</v>
      </c>
    </row>
    <row r="25" spans="1:12" ht="17.25" customHeight="1">
      <c r="A25" s="12" t="s">
        <v>115</v>
      </c>
      <c r="B25" s="13">
        <v>64167</v>
      </c>
      <c r="C25" s="13">
        <v>98007</v>
      </c>
      <c r="D25" s="13">
        <v>114577</v>
      </c>
      <c r="E25" s="13">
        <v>72223</v>
      </c>
      <c r="F25" s="13">
        <v>84525</v>
      </c>
      <c r="G25" s="13">
        <v>112845</v>
      </c>
      <c r="H25" s="13">
        <v>55767</v>
      </c>
      <c r="I25" s="13">
        <v>20375</v>
      </c>
      <c r="J25" s="13">
        <v>47688</v>
      </c>
      <c r="K25" s="11">
        <f t="shared" si="4"/>
        <v>670174</v>
      </c>
      <c r="L25" s="52"/>
    </row>
    <row r="26" spans="1:12" ht="17.25" customHeight="1">
      <c r="A26" s="12" t="s">
        <v>116</v>
      </c>
      <c r="B26" s="13">
        <v>88049</v>
      </c>
      <c r="C26" s="13">
        <v>113448</v>
      </c>
      <c r="D26" s="13">
        <v>114572</v>
      </c>
      <c r="E26" s="13">
        <v>72089</v>
      </c>
      <c r="F26" s="13">
        <v>93965</v>
      </c>
      <c r="G26" s="13">
        <v>139230</v>
      </c>
      <c r="H26" s="13">
        <v>68286</v>
      </c>
      <c r="I26" s="13">
        <v>16602</v>
      </c>
      <c r="J26" s="13">
        <v>54131</v>
      </c>
      <c r="K26" s="11">
        <f t="shared" si="4"/>
        <v>760372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8976</v>
      </c>
      <c r="I27" s="11">
        <v>0</v>
      </c>
      <c r="J27" s="11">
        <v>0</v>
      </c>
      <c r="K27" s="11">
        <f t="shared" si="4"/>
        <v>8976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6836.04</v>
      </c>
      <c r="I35" s="19">
        <v>0</v>
      </c>
      <c r="J35" s="19">
        <v>0</v>
      </c>
      <c r="K35" s="23">
        <f>SUM(B35:J35)</f>
        <v>6836.04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1698313.19</v>
      </c>
      <c r="C47" s="22">
        <f aca="true" t="shared" si="12" ref="C47:H47">+C48+C57</f>
        <v>2437631.8200000003</v>
      </c>
      <c r="D47" s="22">
        <f t="shared" si="12"/>
        <v>2839752.3099999996</v>
      </c>
      <c r="E47" s="22">
        <f t="shared" si="12"/>
        <v>1638382.26</v>
      </c>
      <c r="F47" s="22">
        <f t="shared" si="12"/>
        <v>2178532.0800000005</v>
      </c>
      <c r="G47" s="22">
        <f t="shared" si="12"/>
        <v>3083156.3299999996</v>
      </c>
      <c r="H47" s="22">
        <f t="shared" si="12"/>
        <v>1647173.96</v>
      </c>
      <c r="I47" s="22">
        <f>+I48+I57</f>
        <v>628568.51</v>
      </c>
      <c r="J47" s="22">
        <f>+J48+J57</f>
        <v>1008275.95</v>
      </c>
      <c r="K47" s="22">
        <f>SUM(B47:J47)</f>
        <v>17159786.41</v>
      </c>
    </row>
    <row r="48" spans="1:11" ht="17.25" customHeight="1">
      <c r="A48" s="16" t="s">
        <v>108</v>
      </c>
      <c r="B48" s="23">
        <f>SUM(B49:B56)</f>
        <v>1679606.8</v>
      </c>
      <c r="C48" s="23">
        <f aca="true" t="shared" si="13" ref="C48:J48">SUM(C49:C56)</f>
        <v>2414156.6</v>
      </c>
      <c r="D48" s="23">
        <f t="shared" si="13"/>
        <v>2814380.7299999995</v>
      </c>
      <c r="E48" s="23">
        <f t="shared" si="13"/>
        <v>1616028.21</v>
      </c>
      <c r="F48" s="23">
        <f t="shared" si="13"/>
        <v>2155114.7100000004</v>
      </c>
      <c r="G48" s="23">
        <f t="shared" si="13"/>
        <v>3053671.01</v>
      </c>
      <c r="H48" s="23">
        <f t="shared" si="13"/>
        <v>1627233.29</v>
      </c>
      <c r="I48" s="23">
        <f t="shared" si="13"/>
        <v>628568.51</v>
      </c>
      <c r="J48" s="23">
        <f t="shared" si="13"/>
        <v>994293.86</v>
      </c>
      <c r="K48" s="23">
        <f aca="true" t="shared" si="14" ref="K48:K57">SUM(B48:J48)</f>
        <v>16983053.720000003</v>
      </c>
    </row>
    <row r="49" spans="1:11" ht="17.25" customHeight="1">
      <c r="A49" s="34" t="s">
        <v>43</v>
      </c>
      <c r="B49" s="23">
        <f aca="true" t="shared" si="15" ref="B49:H49">ROUND(B30*B7,2)</f>
        <v>1678414.77</v>
      </c>
      <c r="C49" s="23">
        <f t="shared" si="15"/>
        <v>2406835.4</v>
      </c>
      <c r="D49" s="23">
        <f t="shared" si="15"/>
        <v>2812012.59</v>
      </c>
      <c r="E49" s="23">
        <f t="shared" si="15"/>
        <v>1615068.36</v>
      </c>
      <c r="F49" s="23">
        <f t="shared" si="15"/>
        <v>2153268.95</v>
      </c>
      <c r="G49" s="23">
        <f t="shared" si="15"/>
        <v>3051028.3</v>
      </c>
      <c r="H49" s="23">
        <f t="shared" si="15"/>
        <v>1619295.72</v>
      </c>
      <c r="I49" s="23">
        <f>ROUND(I30*I7,2)</f>
        <v>627502.79</v>
      </c>
      <c r="J49" s="23">
        <f>ROUND(J30*J7,2)</f>
        <v>992076.82</v>
      </c>
      <c r="K49" s="23">
        <f t="shared" si="14"/>
        <v>16955503.700000003</v>
      </c>
    </row>
    <row r="50" spans="1:11" ht="17.25" customHeight="1">
      <c r="A50" s="34" t="s">
        <v>44</v>
      </c>
      <c r="B50" s="19">
        <v>0</v>
      </c>
      <c r="C50" s="23">
        <f>ROUND(C31*C7,2)</f>
        <v>5349.87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5349.87</v>
      </c>
    </row>
    <row r="51" spans="1:11" ht="17.25" customHeight="1">
      <c r="A51" s="66" t="s">
        <v>104</v>
      </c>
      <c r="B51" s="67">
        <f aca="true" t="shared" si="16" ref="B51:H51">ROUND(B32*B7,2)</f>
        <v>-2899.65</v>
      </c>
      <c r="C51" s="67">
        <f t="shared" si="16"/>
        <v>-3802.39</v>
      </c>
      <c r="D51" s="67">
        <f t="shared" si="16"/>
        <v>-4017.62</v>
      </c>
      <c r="E51" s="67">
        <f t="shared" si="16"/>
        <v>-2485.55</v>
      </c>
      <c r="F51" s="67">
        <f t="shared" si="16"/>
        <v>-3435.76</v>
      </c>
      <c r="G51" s="67">
        <f t="shared" si="16"/>
        <v>-4787.37</v>
      </c>
      <c r="H51" s="67">
        <f t="shared" si="16"/>
        <v>-2613.51</v>
      </c>
      <c r="I51" s="19">
        <v>0</v>
      </c>
      <c r="J51" s="19">
        <v>0</v>
      </c>
      <c r="K51" s="67">
        <f>SUM(B51:J51)</f>
        <v>-24041.85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6836.04</v>
      </c>
      <c r="I53" s="31">
        <f>+I35</f>
        <v>0</v>
      </c>
      <c r="J53" s="31">
        <f>+J35</f>
        <v>0</v>
      </c>
      <c r="K53" s="23">
        <f t="shared" si="14"/>
        <v>6836.04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18706.39</v>
      </c>
      <c r="C57" s="36">
        <v>23475.22</v>
      </c>
      <c r="D57" s="36">
        <v>25371.58</v>
      </c>
      <c r="E57" s="36">
        <v>22354.05</v>
      </c>
      <c r="F57" s="36">
        <v>23417.37</v>
      </c>
      <c r="G57" s="36">
        <v>29485.32</v>
      </c>
      <c r="H57" s="36">
        <v>19940.67</v>
      </c>
      <c r="I57" s="19">
        <v>0</v>
      </c>
      <c r="J57" s="36">
        <v>13982.09</v>
      </c>
      <c r="K57" s="36">
        <f t="shared" si="14"/>
        <v>176732.68999999997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-200965.85</v>
      </c>
      <c r="C61" s="35">
        <f t="shared" si="17"/>
        <v>-222019.65</v>
      </c>
      <c r="D61" s="35">
        <f t="shared" si="17"/>
        <v>-211448.01999999996</v>
      </c>
      <c r="E61" s="35">
        <f t="shared" si="17"/>
        <v>-260589.44</v>
      </c>
      <c r="F61" s="35">
        <f t="shared" si="17"/>
        <v>-209062.28000000003</v>
      </c>
      <c r="G61" s="35">
        <f t="shared" si="17"/>
        <v>-290126.99</v>
      </c>
      <c r="H61" s="35">
        <f t="shared" si="17"/>
        <v>-189400.36</v>
      </c>
      <c r="I61" s="35">
        <f t="shared" si="17"/>
        <v>-98677.31</v>
      </c>
      <c r="J61" s="35">
        <f t="shared" si="17"/>
        <v>-75692.62</v>
      </c>
      <c r="K61" s="35">
        <f>SUM(B61:J61)</f>
        <v>-1757982.52</v>
      </c>
    </row>
    <row r="62" spans="1:11" ht="18.75" customHeight="1">
      <c r="A62" s="16" t="s">
        <v>74</v>
      </c>
      <c r="B62" s="35">
        <f aca="true" t="shared" si="18" ref="B62:J62">B63+B64+B65+B66+B67+B68</f>
        <v>-184036.41</v>
      </c>
      <c r="C62" s="35">
        <f t="shared" si="18"/>
        <v>-197366.91</v>
      </c>
      <c r="D62" s="35">
        <f t="shared" si="18"/>
        <v>-186105.86999999997</v>
      </c>
      <c r="E62" s="35">
        <f t="shared" si="18"/>
        <v>-244297.22</v>
      </c>
      <c r="F62" s="35">
        <f t="shared" si="18"/>
        <v>-226465.01</v>
      </c>
      <c r="G62" s="35">
        <f t="shared" si="18"/>
        <v>-255003.73</v>
      </c>
      <c r="H62" s="35">
        <f t="shared" si="18"/>
        <v>-172694.8</v>
      </c>
      <c r="I62" s="35">
        <f t="shared" si="18"/>
        <v>-30453.2</v>
      </c>
      <c r="J62" s="35">
        <f t="shared" si="18"/>
        <v>-63585.4</v>
      </c>
      <c r="K62" s="35">
        <f aca="true" t="shared" si="19" ref="K62:K91">SUM(B62:J62)</f>
        <v>-1560008.5499999998</v>
      </c>
    </row>
    <row r="63" spans="1:11" ht="18.75" customHeight="1">
      <c r="A63" s="12" t="s">
        <v>75</v>
      </c>
      <c r="B63" s="35">
        <f>-ROUND(B9*$D$3,2)</f>
        <v>-137905.8</v>
      </c>
      <c r="C63" s="35">
        <f aca="true" t="shared" si="20" ref="C63:J63">-ROUND(C9*$D$3,2)</f>
        <v>-193758.2</v>
      </c>
      <c r="D63" s="35">
        <f t="shared" si="20"/>
        <v>-167732</v>
      </c>
      <c r="E63" s="35">
        <f t="shared" si="20"/>
        <v>-125236.6</v>
      </c>
      <c r="F63" s="35">
        <f t="shared" si="20"/>
        <v>-145547.6</v>
      </c>
      <c r="G63" s="35">
        <f t="shared" si="20"/>
        <v>-193898.8</v>
      </c>
      <c r="H63" s="35">
        <f t="shared" si="20"/>
        <v>-172694.8</v>
      </c>
      <c r="I63" s="35">
        <f t="shared" si="20"/>
        <v>-30453.2</v>
      </c>
      <c r="J63" s="35">
        <f t="shared" si="20"/>
        <v>-63585.4</v>
      </c>
      <c r="K63" s="35">
        <f t="shared" si="19"/>
        <v>-1230812.4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-988</v>
      </c>
      <c r="C65" s="35">
        <v>-117.8</v>
      </c>
      <c r="D65" s="35">
        <v>-174.8</v>
      </c>
      <c r="E65" s="35">
        <v>-718.2</v>
      </c>
      <c r="F65" s="35">
        <v>-334.4</v>
      </c>
      <c r="G65" s="35">
        <v>-311.6</v>
      </c>
      <c r="H65" s="19">
        <v>0</v>
      </c>
      <c r="I65" s="19">
        <v>0</v>
      </c>
      <c r="J65" s="19">
        <v>0</v>
      </c>
      <c r="K65" s="35">
        <f t="shared" si="19"/>
        <v>-2644.7999999999997</v>
      </c>
    </row>
    <row r="66" spans="1:11" ht="18.75" customHeight="1">
      <c r="A66" s="12" t="s">
        <v>105</v>
      </c>
      <c r="B66" s="35">
        <v>-4347.2</v>
      </c>
      <c r="C66" s="35">
        <v>-1250.2</v>
      </c>
      <c r="D66" s="35">
        <v>-1409.8</v>
      </c>
      <c r="E66" s="35">
        <v>-2732.2</v>
      </c>
      <c r="F66" s="35">
        <v>-1197</v>
      </c>
      <c r="G66" s="35">
        <v>-1356.6</v>
      </c>
      <c r="H66" s="19">
        <v>0</v>
      </c>
      <c r="I66" s="19">
        <v>0</v>
      </c>
      <c r="J66" s="19">
        <v>0</v>
      </c>
      <c r="K66" s="35">
        <f t="shared" si="19"/>
        <v>-12293</v>
      </c>
    </row>
    <row r="67" spans="1:11" ht="18.75" customHeight="1">
      <c r="A67" s="12" t="s">
        <v>52</v>
      </c>
      <c r="B67" s="35">
        <v>-40795.41</v>
      </c>
      <c r="C67" s="35">
        <v>-2240.71</v>
      </c>
      <c r="D67" s="35">
        <v>-16789.27</v>
      </c>
      <c r="E67" s="35">
        <v>-115610.22</v>
      </c>
      <c r="F67" s="35">
        <v>-79386.01</v>
      </c>
      <c r="G67" s="35">
        <v>-59436.73</v>
      </c>
      <c r="H67" s="19">
        <v>0</v>
      </c>
      <c r="I67" s="19">
        <v>0</v>
      </c>
      <c r="J67" s="19">
        <v>0</v>
      </c>
      <c r="K67" s="35">
        <f t="shared" si="19"/>
        <v>-314258.35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-16929.44</v>
      </c>
      <c r="C69" s="67">
        <f t="shared" si="21"/>
        <v>-24652.74</v>
      </c>
      <c r="D69" s="67">
        <f t="shared" si="21"/>
        <v>-25342.149999999998</v>
      </c>
      <c r="E69" s="67">
        <f t="shared" si="21"/>
        <v>-16292.22</v>
      </c>
      <c r="F69" s="67">
        <f t="shared" si="21"/>
        <v>-22782.22</v>
      </c>
      <c r="G69" s="67">
        <f t="shared" si="21"/>
        <v>-35123.26</v>
      </c>
      <c r="H69" s="67">
        <f t="shared" si="21"/>
        <v>-16705.56</v>
      </c>
      <c r="I69" s="67">
        <f t="shared" si="21"/>
        <v>-68224.11</v>
      </c>
      <c r="J69" s="67">
        <f t="shared" si="21"/>
        <v>-12107.22</v>
      </c>
      <c r="K69" s="67">
        <f t="shared" si="19"/>
        <v>-238158.92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7">
        <f t="shared" si="19"/>
        <v>-172222.22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0</v>
      </c>
      <c r="J84" s="19">
        <v>0</v>
      </c>
      <c r="K84" s="67">
        <f t="shared" si="19"/>
        <v>-2000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134</v>
      </c>
      <c r="B101" s="19">
        <v>0</v>
      </c>
      <c r="C101" s="19">
        <v>0</v>
      </c>
      <c r="D101" s="19">
        <v>0</v>
      </c>
      <c r="E101" s="19">
        <v>0</v>
      </c>
      <c r="F101" s="67">
        <v>40184.95</v>
      </c>
      <c r="G101" s="19">
        <v>0</v>
      </c>
      <c r="H101" s="19">
        <v>0</v>
      </c>
      <c r="I101" s="19">
        <v>0</v>
      </c>
      <c r="J101" s="19">
        <v>0</v>
      </c>
      <c r="K101" s="67">
        <f>SUM(B101:J101)</f>
        <v>40184.95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1497347.34</v>
      </c>
      <c r="C104" s="24">
        <f t="shared" si="22"/>
        <v>2215612.17</v>
      </c>
      <c r="D104" s="24">
        <f t="shared" si="22"/>
        <v>2628304.2899999996</v>
      </c>
      <c r="E104" s="24">
        <f t="shared" si="22"/>
        <v>1377792.82</v>
      </c>
      <c r="F104" s="24">
        <f t="shared" si="22"/>
        <v>1969469.8000000005</v>
      </c>
      <c r="G104" s="24">
        <f t="shared" si="22"/>
        <v>2793029.34</v>
      </c>
      <c r="H104" s="24">
        <f t="shared" si="22"/>
        <v>1457773.5999999999</v>
      </c>
      <c r="I104" s="24">
        <f>+I105+I106</f>
        <v>529891.2000000001</v>
      </c>
      <c r="J104" s="24">
        <f>+J105+J106</f>
        <v>932583.33</v>
      </c>
      <c r="K104" s="48">
        <f>SUM(B104:J104)</f>
        <v>15401803.889999999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1478640.9500000002</v>
      </c>
      <c r="C105" s="24">
        <f t="shared" si="23"/>
        <v>2192136.9499999997</v>
      </c>
      <c r="D105" s="24">
        <f t="shared" si="23"/>
        <v>2602932.7099999995</v>
      </c>
      <c r="E105" s="24">
        <f t="shared" si="23"/>
        <v>1355438.77</v>
      </c>
      <c r="F105" s="24">
        <f t="shared" si="23"/>
        <v>1946052.4300000004</v>
      </c>
      <c r="G105" s="24">
        <f t="shared" si="23"/>
        <v>2763544.02</v>
      </c>
      <c r="H105" s="24">
        <f t="shared" si="23"/>
        <v>1437832.93</v>
      </c>
      <c r="I105" s="24">
        <f t="shared" si="23"/>
        <v>529891.2000000001</v>
      </c>
      <c r="J105" s="24">
        <f t="shared" si="23"/>
        <v>918601.24</v>
      </c>
      <c r="K105" s="48">
        <f>SUM(B105:J105)</f>
        <v>15225071.199999997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18706.39</v>
      </c>
      <c r="C106" s="24">
        <f t="shared" si="24"/>
        <v>23475.22</v>
      </c>
      <c r="D106" s="24">
        <f t="shared" si="24"/>
        <v>25371.58</v>
      </c>
      <c r="E106" s="24">
        <f t="shared" si="24"/>
        <v>22354.05</v>
      </c>
      <c r="F106" s="24">
        <f t="shared" si="24"/>
        <v>23417.37</v>
      </c>
      <c r="G106" s="24">
        <f t="shared" si="24"/>
        <v>29485.32</v>
      </c>
      <c r="H106" s="24">
        <f t="shared" si="24"/>
        <v>19940.67</v>
      </c>
      <c r="I106" s="19">
        <f t="shared" si="24"/>
        <v>0</v>
      </c>
      <c r="J106" s="24">
        <f t="shared" si="24"/>
        <v>13982.09</v>
      </c>
      <c r="K106" s="48">
        <f>SUM(B106:J106)</f>
        <v>176732.68999999997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15401803.909999998</v>
      </c>
      <c r="L112" s="54"/>
    </row>
    <row r="113" spans="1:11" ht="18.75" customHeight="1">
      <c r="A113" s="26" t="s">
        <v>70</v>
      </c>
      <c r="B113" s="27">
        <v>194067.44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194067.44</v>
      </c>
    </row>
    <row r="114" spans="1:11" ht="18.75" customHeight="1">
      <c r="A114" s="26" t="s">
        <v>71</v>
      </c>
      <c r="B114" s="27">
        <v>1303279.9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1303279.9</v>
      </c>
    </row>
    <row r="115" spans="1:11" ht="18.75" customHeight="1">
      <c r="A115" s="26" t="s">
        <v>72</v>
      </c>
      <c r="B115" s="40">
        <v>0</v>
      </c>
      <c r="C115" s="27">
        <f>+C104</f>
        <v>2215612.17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2215612.17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2628304.2899999996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2628304.2899999996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1240013.53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1240013.53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137779.29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137779.29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415239.21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415239.21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695430.97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695430.97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95309.11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95309.11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763490.51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763490.51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812705.03</v>
      </c>
      <c r="H123" s="40">
        <v>0</v>
      </c>
      <c r="I123" s="40">
        <v>0</v>
      </c>
      <c r="J123" s="40">
        <v>0</v>
      </c>
      <c r="K123" s="41">
        <f t="shared" si="25"/>
        <v>812705.03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64527.5</v>
      </c>
      <c r="H124" s="40">
        <v>0</v>
      </c>
      <c r="I124" s="40">
        <v>0</v>
      </c>
      <c r="J124" s="40">
        <v>0</v>
      </c>
      <c r="K124" s="41">
        <f t="shared" si="25"/>
        <v>64527.5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406540.93</v>
      </c>
      <c r="H125" s="40">
        <v>0</v>
      </c>
      <c r="I125" s="40">
        <v>0</v>
      </c>
      <c r="J125" s="40">
        <v>0</v>
      </c>
      <c r="K125" s="41">
        <f t="shared" si="25"/>
        <v>406540.93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401901.38</v>
      </c>
      <c r="H126" s="40">
        <v>0</v>
      </c>
      <c r="I126" s="40">
        <v>0</v>
      </c>
      <c r="J126" s="40">
        <v>0</v>
      </c>
      <c r="K126" s="41">
        <f t="shared" si="25"/>
        <v>401901.38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1107354.51</v>
      </c>
      <c r="H127" s="40">
        <v>0</v>
      </c>
      <c r="I127" s="40">
        <v>0</v>
      </c>
      <c r="J127" s="40">
        <v>0</v>
      </c>
      <c r="K127" s="41">
        <f t="shared" si="25"/>
        <v>1107354.51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517516.97</v>
      </c>
      <c r="I128" s="40">
        <v>0</v>
      </c>
      <c r="J128" s="40">
        <v>0</v>
      </c>
      <c r="K128" s="41">
        <f t="shared" si="25"/>
        <v>517516.97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940256.64</v>
      </c>
      <c r="I129" s="40">
        <v>0</v>
      </c>
      <c r="J129" s="40">
        <v>0</v>
      </c>
      <c r="K129" s="41">
        <f t="shared" si="25"/>
        <v>940256.64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529891.2</v>
      </c>
      <c r="J130" s="40">
        <v>0</v>
      </c>
      <c r="K130" s="41">
        <f t="shared" si="25"/>
        <v>529891.2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932583.33</v>
      </c>
      <c r="K131" s="44">
        <f t="shared" si="25"/>
        <v>932583.33</v>
      </c>
    </row>
    <row r="132" spans="1:11" ht="18.75" customHeight="1">
      <c r="A132" s="85" t="s">
        <v>135</v>
      </c>
      <c r="B132" s="85"/>
      <c r="C132" s="85"/>
      <c r="D132" s="85"/>
      <c r="E132" s="85"/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8">
    <mergeCell ref="A132:E132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2017-04-27T14:41:19Z</dcterms:modified>
  <cp:category/>
  <cp:version/>
  <cp:contentType/>
  <cp:contentStatus/>
</cp:coreProperties>
</file>