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<sst xmlns="http://schemas.openxmlformats.org/spreadsheetml/2006/main" count="135" uniqueCount="135">
  <si>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</si>
  <si>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</si>
  <si>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</si>
  <si>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</si>
  <si>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</si>
  <si>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</si>
  <si>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</si>
  <si>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</si>
  <si>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</si>
  <si>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</si>
  <si>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</si>
  <si>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</si>
  <si>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</si>
  <si>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</si>
  <si>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</si>
  <si>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</si>
  <si>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</si>
  <si>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</si>
  <si>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</si>
  <si>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</si>
  <si>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</si>
  <si>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</si>
  <si>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</si>
  <si>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</si>
  <si>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</si>
  <si>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</si>
  <si>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</si>
  <si>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</si>
  <si>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</si>
  <si>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</si>
  <si>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</si>
  <si>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</si>
  <si>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</si>
  <si>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</si>
  <si>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</si>
  <si>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</si>
  <si>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</si>
  <si>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</si>
  <si>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</si>
  <si>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</si>
  <si>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</si>
  <si>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</si>
  <si>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</si>
  <si>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</si>
  <si>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</si>
  <si>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</si>
  <si>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</si>
  <si>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</si>
  <si>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</si>
  <si>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</si>
  <si>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</si>
  <si>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</si>
  <si>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</si>
  <si>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</si>
  <si>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</si>
  <si>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</si>
  <si>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</si>
  <si>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</si>
  <si>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</si>
  <si>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</si>
  <si>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</si>
  <si>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</si>
  <si>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</si>
  <si>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</si>
  <si>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</si>
  <si>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</si>
  <si>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</si>
  <si>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</si>
  <si>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</si>
  <si>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</si>
  <si>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</si>
  <si>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</si>
  <si>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</si>
  <si>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</si>
  <si>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</si>
  <si>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</si>
  <si>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</si>
  <si>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</si>
  <si>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</si>
  <si>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</si>
  <si>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</si>
  <si>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</si>
  <si>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</si>
  <si>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</si>
  <si>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</si>
  <si>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</si>
  <si>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</si>
  <si>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</si>
  <si>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</si>
  <si>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</si>
  <si>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</si>
  <si>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</si>
  <si>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</si>
  <si>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</si>
  <si>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</si>
  <si>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</si>
  <si>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</si>
  <si>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</si>
  <si>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</si>
  <si>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</si>
  <si>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</si>
  <si>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</si>
  <si>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</si>
  <si>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</si>
  <si>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</si>
  <si>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</si>
  <si>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</si>
  <si>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</si>
  <si>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</si>
  <si>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</si>
  <si>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</si>
  <si>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</si>
  <si>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</si>
  <si>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</si>
  <si>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</si>
  <si>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</si>
  <si>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</si>
  <si>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</si>
  <si>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</si>
  <si>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</si>
  <si>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</si>
  <si>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</si>
  <si>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</si>
  <si>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</si>
  <si>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</si>
  <si>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</si>
  <si>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</si>
  <si>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</si>
  <si>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</si>
  <si>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</si>
  <si>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</si>
  <si>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</si>
  <si>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</si>
  <si>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</si>
  <si>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16/04/17 - VENCIMENTO 26/04/17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</si>
</sst>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165646</v>
      </c>
      <c r="C7" s="9">
        <f t="shared" si="0"/>
        <v>222888</v>
      </c>
      <c r="D7" s="9">
        <f t="shared" si="0"/>
        <v>252253</v>
      </c>
      <c r="E7" s="9">
        <f t="shared" si="0"/>
        <v>134557</v>
      </c>
      <c r="F7" s="9">
        <f t="shared" si="0"/>
        <v>233590</v>
      </c>
      <c r="G7" s="9">
        <f t="shared" si="0"/>
        <v>378872</v>
      </c>
      <c r="H7" s="9">
        <f t="shared" si="0"/>
        <v>130665</v>
      </c>
      <c r="I7" s="9">
        <f t="shared" si="0"/>
        <v>25733</v>
      </c>
      <c r="J7" s="9">
        <f t="shared" si="0"/>
        <v>116505</v>
      </c>
      <c r="K7" s="9">
        <f t="shared" si="0"/>
        <v>1660709</v>
      </c>
      <c r="L7" s="52"/>
    </row>
    <row r="8" spans="1:11" ht="17.25" customHeight="1">
      <c r="A8" s="10" t="s">
        <v>97</v>
      </c>
      <c r="B8" s="11">
        <f>B9+B12+B16</f>
        <v>80119</v>
      </c>
      <c r="C8" s="11">
        <f aca="true" t="shared" si="1" ref="C8:J8">C9+C12+C16</f>
        <v>111885</v>
      </c>
      <c r="D8" s="11">
        <f t="shared" si="1"/>
        <v>119816</v>
      </c>
      <c r="E8" s="11">
        <f t="shared" si="1"/>
        <v>67650</v>
      </c>
      <c r="F8" s="11">
        <f t="shared" si="1"/>
        <v>110467</v>
      </c>
      <c r="G8" s="11">
        <f t="shared" si="1"/>
        <v>186564</v>
      </c>
      <c r="H8" s="11">
        <f t="shared" si="1"/>
        <v>71466</v>
      </c>
      <c r="I8" s="11">
        <f t="shared" si="1"/>
        <v>11349</v>
      </c>
      <c r="J8" s="11">
        <f t="shared" si="1"/>
        <v>55300</v>
      </c>
      <c r="K8" s="11">
        <f>SUM(B8:J8)</f>
        <v>814616</v>
      </c>
    </row>
    <row r="9" spans="1:11" ht="17.25" customHeight="1">
      <c r="A9" s="15" t="s">
        <v>16</v>
      </c>
      <c r="B9" s="13">
        <f>+B10+B11</f>
        <v>14481</v>
      </c>
      <c r="C9" s="13">
        <f aca="true" t="shared" si="2" ref="C9:J9">+C10+C11</f>
        <v>22034</v>
      </c>
      <c r="D9" s="13">
        <f t="shared" si="2"/>
        <v>22940</v>
      </c>
      <c r="E9" s="13">
        <f t="shared" si="2"/>
        <v>12198</v>
      </c>
      <c r="F9" s="13">
        <f t="shared" si="2"/>
        <v>16592</v>
      </c>
      <c r="G9" s="13">
        <f t="shared" si="2"/>
        <v>20619</v>
      </c>
      <c r="H9" s="13">
        <f t="shared" si="2"/>
        <v>13695</v>
      </c>
      <c r="I9" s="13">
        <f t="shared" si="2"/>
        <v>2451</v>
      </c>
      <c r="J9" s="13">
        <f t="shared" si="2"/>
        <v>9773</v>
      </c>
      <c r="K9" s="11">
        <f>SUM(B9:J9)</f>
        <v>134783</v>
      </c>
    </row>
    <row r="10" spans="1:11" ht="17.25" customHeight="1">
      <c r="A10" s="29" t="s">
        <v>17</v>
      </c>
      <c r="B10" s="13">
        <v>14481</v>
      </c>
      <c r="C10" s="13">
        <v>22034</v>
      </c>
      <c r="D10" s="13">
        <v>22940</v>
      </c>
      <c r="E10" s="13">
        <v>12198</v>
      </c>
      <c r="F10" s="13">
        <v>16592</v>
      </c>
      <c r="G10" s="13">
        <v>20619</v>
      </c>
      <c r="H10" s="13">
        <v>13695</v>
      </c>
      <c r="I10" s="13">
        <v>2451</v>
      </c>
      <c r="J10" s="13">
        <v>9773</v>
      </c>
      <c r="K10" s="11">
        <f>SUM(B10:J10)</f>
        <v>134783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52635</v>
      </c>
      <c r="C12" s="17">
        <f t="shared" si="3"/>
        <v>73536</v>
      </c>
      <c r="D12" s="17">
        <f t="shared" si="3"/>
        <v>78451</v>
      </c>
      <c r="E12" s="17">
        <f t="shared" si="3"/>
        <v>45603</v>
      </c>
      <c r="F12" s="17">
        <f t="shared" si="3"/>
        <v>73294</v>
      </c>
      <c r="G12" s="17">
        <f t="shared" si="3"/>
        <v>126275</v>
      </c>
      <c r="H12" s="17">
        <f t="shared" si="3"/>
        <v>47780</v>
      </c>
      <c r="I12" s="17">
        <f t="shared" si="3"/>
        <v>7035</v>
      </c>
      <c r="J12" s="17">
        <f t="shared" si="3"/>
        <v>36834</v>
      </c>
      <c r="K12" s="11">
        <f aca="true" t="shared" si="4" ref="K12:K27">SUM(B12:J12)</f>
        <v>541443</v>
      </c>
    </row>
    <row r="13" spans="1:13" ht="17.25" customHeight="1">
      <c r="A13" s="14" t="s">
        <v>19</v>
      </c>
      <c r="B13" s="13">
        <v>25019</v>
      </c>
      <c r="C13" s="13">
        <v>37523</v>
      </c>
      <c r="D13" s="13">
        <v>40962</v>
      </c>
      <c r="E13" s="13">
        <v>23478</v>
      </c>
      <c r="F13" s="13">
        <v>34380</v>
      </c>
      <c r="G13" s="13">
        <v>55279</v>
      </c>
      <c r="H13" s="13">
        <v>20731</v>
      </c>
      <c r="I13" s="13">
        <v>3897</v>
      </c>
      <c r="J13" s="13">
        <v>19533</v>
      </c>
      <c r="K13" s="11">
        <f t="shared" si="4"/>
        <v>260802</v>
      </c>
      <c r="L13" s="52"/>
      <c r="M13" s="53"/>
    </row>
    <row r="14" spans="1:12" ht="17.25" customHeight="1">
      <c r="A14" s="14" t="s">
        <v>20</v>
      </c>
      <c r="B14" s="13">
        <v>26516</v>
      </c>
      <c r="C14" s="13">
        <v>34420</v>
      </c>
      <c r="D14" s="13">
        <v>36196</v>
      </c>
      <c r="E14" s="13">
        <v>21085</v>
      </c>
      <c r="F14" s="13">
        <v>37617</v>
      </c>
      <c r="G14" s="13">
        <v>69125</v>
      </c>
      <c r="H14" s="13">
        <v>25551</v>
      </c>
      <c r="I14" s="13">
        <v>2967</v>
      </c>
      <c r="J14" s="13">
        <v>16809</v>
      </c>
      <c r="K14" s="11">
        <f t="shared" si="4"/>
        <v>270286</v>
      </c>
      <c r="L14" s="52"/>
    </row>
    <row r="15" spans="1:11" ht="17.25" customHeight="1">
      <c r="A15" s="14" t="s">
        <v>21</v>
      </c>
      <c r="B15" s="13">
        <v>1100</v>
      </c>
      <c r="C15" s="13">
        <v>1593</v>
      </c>
      <c r="D15" s="13">
        <v>1293</v>
      </c>
      <c r="E15" s="13">
        <v>1040</v>
      </c>
      <c r="F15" s="13">
        <v>1297</v>
      </c>
      <c r="G15" s="13">
        <v>1871</v>
      </c>
      <c r="H15" s="13">
        <v>1498</v>
      </c>
      <c r="I15" s="13">
        <v>171</v>
      </c>
      <c r="J15" s="13">
        <v>492</v>
      </c>
      <c r="K15" s="11">
        <f t="shared" si="4"/>
        <v>10355</v>
      </c>
    </row>
    <row r="16" spans="1:11" ht="17.25" customHeight="1">
      <c r="A16" s="15" t="s">
        <v>93</v>
      </c>
      <c r="B16" s="13">
        <f>B17+B18+B19</f>
        <v>13003</v>
      </c>
      <c r="C16" s="13">
        <f aca="true" t="shared" si="5" ref="C16:J16">C17+C18+C19</f>
        <v>16315</v>
      </c>
      <c r="D16" s="13">
        <f t="shared" si="5"/>
        <v>18425</v>
      </c>
      <c r="E16" s="13">
        <f t="shared" si="5"/>
        <v>9849</v>
      </c>
      <c r="F16" s="13">
        <f t="shared" si="5"/>
        <v>20581</v>
      </c>
      <c r="G16" s="13">
        <f t="shared" si="5"/>
        <v>39670</v>
      </c>
      <c r="H16" s="13">
        <f t="shared" si="5"/>
        <v>9991</v>
      </c>
      <c r="I16" s="13">
        <f t="shared" si="5"/>
        <v>1863</v>
      </c>
      <c r="J16" s="13">
        <f t="shared" si="5"/>
        <v>8693</v>
      </c>
      <c r="K16" s="11">
        <f t="shared" si="4"/>
        <v>138390</v>
      </c>
    </row>
    <row r="17" spans="1:11" ht="17.25" customHeight="1">
      <c r="A17" s="14" t="s">
        <v>94</v>
      </c>
      <c r="B17" s="13">
        <v>6961</v>
      </c>
      <c r="C17" s="13">
        <v>9438</v>
      </c>
      <c r="D17" s="13">
        <v>9896</v>
      </c>
      <c r="E17" s="13">
        <v>5457</v>
      </c>
      <c r="F17" s="13">
        <v>11129</v>
      </c>
      <c r="G17" s="13">
        <v>18116</v>
      </c>
      <c r="H17" s="13">
        <v>4999</v>
      </c>
      <c r="I17" s="13">
        <v>1099</v>
      </c>
      <c r="J17" s="13">
        <v>4643</v>
      </c>
      <c r="K17" s="11">
        <f t="shared" si="4"/>
        <v>71738</v>
      </c>
    </row>
    <row r="18" spans="1:11" ht="17.25" customHeight="1">
      <c r="A18" s="14" t="s">
        <v>95</v>
      </c>
      <c r="B18" s="13">
        <v>5875</v>
      </c>
      <c r="C18" s="13">
        <v>6663</v>
      </c>
      <c r="D18" s="13">
        <v>8401</v>
      </c>
      <c r="E18" s="13">
        <v>4286</v>
      </c>
      <c r="F18" s="13">
        <v>9306</v>
      </c>
      <c r="G18" s="13">
        <v>21296</v>
      </c>
      <c r="H18" s="13">
        <v>4859</v>
      </c>
      <c r="I18" s="13">
        <v>744</v>
      </c>
      <c r="J18" s="13">
        <v>3982</v>
      </c>
      <c r="K18" s="11">
        <f t="shared" si="4"/>
        <v>65412</v>
      </c>
    </row>
    <row r="19" spans="1:11" ht="17.25" customHeight="1">
      <c r="A19" s="14" t="s">
        <v>96</v>
      </c>
      <c r="B19" s="13">
        <v>167</v>
      </c>
      <c r="C19" s="13">
        <v>214</v>
      </c>
      <c r="D19" s="13">
        <v>128</v>
      </c>
      <c r="E19" s="13">
        <v>106</v>
      </c>
      <c r="F19" s="13">
        <v>146</v>
      </c>
      <c r="G19" s="13">
        <v>258</v>
      </c>
      <c r="H19" s="13">
        <v>133</v>
      </c>
      <c r="I19" s="13">
        <v>20</v>
      </c>
      <c r="J19" s="13">
        <v>68</v>
      </c>
      <c r="K19" s="11">
        <f t="shared" si="4"/>
        <v>1240</v>
      </c>
    </row>
    <row r="20" spans="1:11" ht="17.25" customHeight="1">
      <c r="A20" s="16" t="s">
        <v>22</v>
      </c>
      <c r="B20" s="11">
        <f>+B21+B22+B23</f>
        <v>42787</v>
      </c>
      <c r="C20" s="11">
        <f aca="true" t="shared" si="6" ref="C20:J20">+C21+C22+C23</f>
        <v>50254</v>
      </c>
      <c r="D20" s="11">
        <f t="shared" si="6"/>
        <v>62124</v>
      </c>
      <c r="E20" s="11">
        <f t="shared" si="6"/>
        <v>30902</v>
      </c>
      <c r="F20" s="11">
        <f t="shared" si="6"/>
        <v>67048</v>
      </c>
      <c r="G20" s="11">
        <f t="shared" si="6"/>
        <v>118740</v>
      </c>
      <c r="H20" s="11">
        <f t="shared" si="6"/>
        <v>31747</v>
      </c>
      <c r="I20" s="11">
        <f t="shared" si="6"/>
        <v>6398</v>
      </c>
      <c r="J20" s="11">
        <f t="shared" si="6"/>
        <v>26182</v>
      </c>
      <c r="K20" s="11">
        <f t="shared" si="4"/>
        <v>436182</v>
      </c>
    </row>
    <row r="21" spans="1:12" ht="17.25" customHeight="1">
      <c r="A21" s="12" t="s">
        <v>23</v>
      </c>
      <c r="B21" s="13">
        <v>23807</v>
      </c>
      <c r="C21" s="13">
        <v>30627</v>
      </c>
      <c r="D21" s="13">
        <v>37820</v>
      </c>
      <c r="E21" s="13">
        <v>18892</v>
      </c>
      <c r="F21" s="13">
        <v>36950</v>
      </c>
      <c r="G21" s="13">
        <v>58863</v>
      </c>
      <c r="H21" s="13">
        <v>17359</v>
      </c>
      <c r="I21" s="13">
        <v>4226</v>
      </c>
      <c r="J21" s="13">
        <v>15828</v>
      </c>
      <c r="K21" s="11">
        <f t="shared" si="4"/>
        <v>244372</v>
      </c>
      <c r="L21" s="52"/>
    </row>
    <row r="22" spans="1:12" ht="17.25" customHeight="1">
      <c r="A22" s="12" t="s">
        <v>24</v>
      </c>
      <c r="B22" s="13">
        <v>18437</v>
      </c>
      <c r="C22" s="13">
        <v>19014</v>
      </c>
      <c r="D22" s="13">
        <v>23689</v>
      </c>
      <c r="E22" s="13">
        <v>11631</v>
      </c>
      <c r="F22" s="13">
        <v>29491</v>
      </c>
      <c r="G22" s="13">
        <v>58806</v>
      </c>
      <c r="H22" s="13">
        <v>13893</v>
      </c>
      <c r="I22" s="13">
        <v>2093</v>
      </c>
      <c r="J22" s="13">
        <v>10098</v>
      </c>
      <c r="K22" s="11">
        <f t="shared" si="4"/>
        <v>187152</v>
      </c>
      <c r="L22" s="52"/>
    </row>
    <row r="23" spans="1:11" ht="17.25" customHeight="1">
      <c r="A23" s="12" t="s">
        <v>25</v>
      </c>
      <c r="B23" s="13">
        <v>543</v>
      </c>
      <c r="C23" s="13">
        <v>613</v>
      </c>
      <c r="D23" s="13">
        <v>615</v>
      </c>
      <c r="E23" s="13">
        <v>379</v>
      </c>
      <c r="F23" s="13">
        <v>607</v>
      </c>
      <c r="G23" s="13">
        <v>1071</v>
      </c>
      <c r="H23" s="13">
        <v>495</v>
      </c>
      <c r="I23" s="13">
        <v>79</v>
      </c>
      <c r="J23" s="13">
        <v>256</v>
      </c>
      <c r="K23" s="11">
        <f t="shared" si="4"/>
        <v>4658</v>
      </c>
    </row>
    <row r="24" spans="1:11" ht="17.25" customHeight="1">
      <c r="A24" s="16" t="s">
        <v>26</v>
      </c>
      <c r="B24" s="13">
        <f>+B25+B26</f>
        <v>42740</v>
      </c>
      <c r="C24" s="13">
        <f aca="true" t="shared" si="7" ref="C24:J24">+C25+C26</f>
        <v>60749</v>
      </c>
      <c r="D24" s="13">
        <f t="shared" si="7"/>
        <v>70313</v>
      </c>
      <c r="E24" s="13">
        <f t="shared" si="7"/>
        <v>36005</v>
      </c>
      <c r="F24" s="13">
        <f t="shared" si="7"/>
        <v>56075</v>
      </c>
      <c r="G24" s="13">
        <f t="shared" si="7"/>
        <v>73568</v>
      </c>
      <c r="H24" s="13">
        <f t="shared" si="7"/>
        <v>26773</v>
      </c>
      <c r="I24" s="13">
        <f t="shared" si="7"/>
        <v>7986</v>
      </c>
      <c r="J24" s="13">
        <f t="shared" si="7"/>
        <v>35023</v>
      </c>
      <c r="K24" s="11">
        <f t="shared" si="4"/>
        <v>409232</v>
      </c>
    </row>
    <row r="25" spans="1:12" ht="17.25" customHeight="1">
      <c r="A25" s="12" t="s">
        <v>115</v>
      </c>
      <c r="B25" s="13">
        <v>22620</v>
      </c>
      <c r="C25" s="13">
        <v>33578</v>
      </c>
      <c r="D25" s="13">
        <v>42460</v>
      </c>
      <c r="E25" s="13">
        <v>21812</v>
      </c>
      <c r="F25" s="13">
        <v>30788</v>
      </c>
      <c r="G25" s="13">
        <v>38537</v>
      </c>
      <c r="H25" s="13">
        <v>14674</v>
      </c>
      <c r="I25" s="13">
        <v>5620</v>
      </c>
      <c r="J25" s="13">
        <v>19733</v>
      </c>
      <c r="K25" s="11">
        <f t="shared" si="4"/>
        <v>229822</v>
      </c>
      <c r="L25" s="52"/>
    </row>
    <row r="26" spans="1:12" ht="17.25" customHeight="1">
      <c r="A26" s="12" t="s">
        <v>116</v>
      </c>
      <c r="B26" s="13">
        <v>20120</v>
      </c>
      <c r="C26" s="13">
        <v>27171</v>
      </c>
      <c r="D26" s="13">
        <v>27853</v>
      </c>
      <c r="E26" s="13">
        <v>14193</v>
      </c>
      <c r="F26" s="13">
        <v>25287</v>
      </c>
      <c r="G26" s="13">
        <v>35031</v>
      </c>
      <c r="H26" s="13">
        <v>12099</v>
      </c>
      <c r="I26" s="13">
        <v>2366</v>
      </c>
      <c r="J26" s="13">
        <v>15290</v>
      </c>
      <c r="K26" s="11">
        <f t="shared" si="4"/>
        <v>179410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679</v>
      </c>
      <c r="I27" s="11">
        <v>0</v>
      </c>
      <c r="J27" s="11">
        <v>0</v>
      </c>
      <c r="K27" s="11">
        <f t="shared" si="4"/>
        <v>679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30483.32</v>
      </c>
      <c r="I35" s="19">
        <v>0</v>
      </c>
      <c r="J35" s="19">
        <v>0</v>
      </c>
      <c r="K35" s="23">
        <f>SUM(B35:J35)</f>
        <v>30483.32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482233.82</v>
      </c>
      <c r="C47" s="22">
        <f aca="true" t="shared" si="12" ref="C47:H47">+C48+C57</f>
        <v>721002.84</v>
      </c>
      <c r="D47" s="22">
        <f t="shared" si="12"/>
        <v>913280.6699999999</v>
      </c>
      <c r="E47" s="22">
        <f t="shared" si="12"/>
        <v>425665.12</v>
      </c>
      <c r="F47" s="22">
        <f t="shared" si="12"/>
        <v>715663.72</v>
      </c>
      <c r="G47" s="22">
        <f t="shared" si="12"/>
        <v>977124.1599999999</v>
      </c>
      <c r="H47" s="22">
        <f t="shared" si="12"/>
        <v>425946.29</v>
      </c>
      <c r="I47" s="22">
        <f>+I48+I57</f>
        <v>131050.82</v>
      </c>
      <c r="J47" s="22">
        <f>+J48+J57</f>
        <v>365446.17</v>
      </c>
      <c r="K47" s="22">
        <f>SUM(B47:J47)</f>
        <v>5157413.61</v>
      </c>
    </row>
    <row r="48" spans="1:11" ht="17.25" customHeight="1">
      <c r="A48" s="16" t="s">
        <v>108</v>
      </c>
      <c r="B48" s="23">
        <f>SUM(B49:B56)</f>
        <v>463527.43</v>
      </c>
      <c r="C48" s="23">
        <f aca="true" t="shared" si="13" ref="C48:J48">SUM(C49:C56)</f>
        <v>697527.62</v>
      </c>
      <c r="D48" s="23">
        <f t="shared" si="13"/>
        <v>887909.09</v>
      </c>
      <c r="E48" s="23">
        <f t="shared" si="13"/>
        <v>403311.07</v>
      </c>
      <c r="F48" s="23">
        <f t="shared" si="13"/>
        <v>692246.35</v>
      </c>
      <c r="G48" s="23">
        <f t="shared" si="13"/>
        <v>947638.84</v>
      </c>
      <c r="H48" s="23">
        <f t="shared" si="13"/>
        <v>406005.62</v>
      </c>
      <c r="I48" s="23">
        <f t="shared" si="13"/>
        <v>131050.82</v>
      </c>
      <c r="J48" s="23">
        <f t="shared" si="13"/>
        <v>351464.07999999996</v>
      </c>
      <c r="K48" s="23">
        <f aca="true" t="shared" si="14" ref="K48:K57">SUM(B48:J48)</f>
        <v>4980680.92</v>
      </c>
    </row>
    <row r="49" spans="1:11" ht="17.25" customHeight="1">
      <c r="A49" s="34" t="s">
        <v>43</v>
      </c>
      <c r="B49" s="23">
        <f aca="true" t="shared" si="15" ref="B49:H49">ROUND(B30*B7,2)</f>
        <v>460230.85</v>
      </c>
      <c r="C49" s="23">
        <f t="shared" si="15"/>
        <v>691309.42</v>
      </c>
      <c r="D49" s="23">
        <f t="shared" si="15"/>
        <v>882784.6</v>
      </c>
      <c r="E49" s="23">
        <f t="shared" si="15"/>
        <v>400482</v>
      </c>
      <c r="F49" s="23">
        <f t="shared" si="15"/>
        <v>688062.7</v>
      </c>
      <c r="G49" s="23">
        <f t="shared" si="15"/>
        <v>941686.36</v>
      </c>
      <c r="H49" s="23">
        <f t="shared" si="15"/>
        <v>372408.32</v>
      </c>
      <c r="I49" s="23">
        <f>ROUND(I30*I7,2)</f>
        <v>129985.1</v>
      </c>
      <c r="J49" s="23">
        <f>ROUND(J30*J7,2)</f>
        <v>349247.04</v>
      </c>
      <c r="K49" s="23">
        <f t="shared" si="14"/>
        <v>4916196.39</v>
      </c>
    </row>
    <row r="50" spans="1:11" ht="17.25" customHeight="1">
      <c r="A50" s="34" t="s">
        <v>44</v>
      </c>
      <c r="B50" s="19">
        <v>0</v>
      </c>
      <c r="C50" s="23">
        <f>ROUND(C31*C7,2)</f>
        <v>1536.63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1536.63</v>
      </c>
    </row>
    <row r="51" spans="1:11" ht="17.25" customHeight="1">
      <c r="A51" s="66" t="s">
        <v>104</v>
      </c>
      <c r="B51" s="67">
        <f aca="true" t="shared" si="16" ref="B51:H51">ROUND(B32*B7,2)</f>
        <v>-795.1</v>
      </c>
      <c r="C51" s="67">
        <f t="shared" si="16"/>
        <v>-1092.15</v>
      </c>
      <c r="D51" s="67">
        <f t="shared" si="16"/>
        <v>-1261.27</v>
      </c>
      <c r="E51" s="67">
        <f t="shared" si="16"/>
        <v>-616.33</v>
      </c>
      <c r="F51" s="67">
        <f t="shared" si="16"/>
        <v>-1097.87</v>
      </c>
      <c r="G51" s="67">
        <f t="shared" si="16"/>
        <v>-1477.6</v>
      </c>
      <c r="H51" s="67">
        <f t="shared" si="16"/>
        <v>-601.06</v>
      </c>
      <c r="I51" s="19">
        <v>0</v>
      </c>
      <c r="J51" s="19">
        <v>0</v>
      </c>
      <c r="K51" s="67">
        <f>SUM(B51:J51)</f>
        <v>-6941.379999999999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30483.32</v>
      </c>
      <c r="I53" s="31">
        <f>+I35</f>
        <v>0</v>
      </c>
      <c r="J53" s="31">
        <f>+J35</f>
        <v>0</v>
      </c>
      <c r="K53" s="23">
        <f t="shared" si="14"/>
        <v>30483.32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4"/>
        <v>176732.68999999997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-55027.8</v>
      </c>
      <c r="C61" s="35">
        <f t="shared" si="17"/>
        <v>-83805.83</v>
      </c>
      <c r="D61" s="35">
        <f t="shared" si="17"/>
        <v>-89281.37</v>
      </c>
      <c r="E61" s="35">
        <f t="shared" si="17"/>
        <v>-46352.4</v>
      </c>
      <c r="F61" s="35">
        <f t="shared" si="17"/>
        <v>-63442.93</v>
      </c>
      <c r="G61" s="35">
        <f t="shared" si="17"/>
        <v>-79358.23999999999</v>
      </c>
      <c r="H61" s="35">
        <f t="shared" si="17"/>
        <v>-52041</v>
      </c>
      <c r="I61" s="35">
        <f t="shared" si="17"/>
        <v>-11665.13</v>
      </c>
      <c r="J61" s="35">
        <f t="shared" si="17"/>
        <v>-37137.4</v>
      </c>
      <c r="K61" s="35">
        <f>SUM(B61:J61)</f>
        <v>-518112.10000000003</v>
      </c>
    </row>
    <row r="62" spans="1:11" ht="18.75" customHeight="1">
      <c r="A62" s="16" t="s">
        <v>74</v>
      </c>
      <c r="B62" s="35">
        <f aca="true" t="shared" si="18" ref="B62:J62">B63+B64+B65+B66+B67+B68</f>
        <v>-55027.8</v>
      </c>
      <c r="C62" s="35">
        <f t="shared" si="18"/>
        <v>-83729.2</v>
      </c>
      <c r="D62" s="35">
        <f t="shared" si="18"/>
        <v>-87172</v>
      </c>
      <c r="E62" s="35">
        <f t="shared" si="18"/>
        <v>-46352.4</v>
      </c>
      <c r="F62" s="35">
        <f t="shared" si="18"/>
        <v>-63049.6</v>
      </c>
      <c r="G62" s="35">
        <f t="shared" si="18"/>
        <v>-78352.2</v>
      </c>
      <c r="H62" s="35">
        <f t="shared" si="18"/>
        <v>-52041</v>
      </c>
      <c r="I62" s="35">
        <f t="shared" si="18"/>
        <v>-9313.8</v>
      </c>
      <c r="J62" s="35">
        <f t="shared" si="18"/>
        <v>-37137.4</v>
      </c>
      <c r="K62" s="35">
        <f aca="true" t="shared" si="19" ref="K62:K91">SUM(B62:J62)</f>
        <v>-512175.4</v>
      </c>
    </row>
    <row r="63" spans="1:11" ht="18.75" customHeight="1">
      <c r="A63" s="12" t="s">
        <v>75</v>
      </c>
      <c r="B63" s="35">
        <f>-ROUND(B9*$D$3,2)</f>
        <v>-55027.8</v>
      </c>
      <c r="C63" s="35">
        <f aca="true" t="shared" si="20" ref="C63:J63">-ROUND(C9*$D$3,2)</f>
        <v>-83729.2</v>
      </c>
      <c r="D63" s="35">
        <f t="shared" si="20"/>
        <v>-87172</v>
      </c>
      <c r="E63" s="35">
        <f t="shared" si="20"/>
        <v>-46352.4</v>
      </c>
      <c r="F63" s="35">
        <f t="shared" si="20"/>
        <v>-63049.6</v>
      </c>
      <c r="G63" s="35">
        <f t="shared" si="20"/>
        <v>-78352.2</v>
      </c>
      <c r="H63" s="35">
        <f t="shared" si="20"/>
        <v>-52041</v>
      </c>
      <c r="I63" s="35">
        <f t="shared" si="20"/>
        <v>-9313.8</v>
      </c>
      <c r="J63" s="35">
        <f t="shared" si="20"/>
        <v>-37137.4</v>
      </c>
      <c r="K63" s="35">
        <f t="shared" si="19"/>
        <v>-512175.4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19">
        <v>0</v>
      </c>
      <c r="C69" s="67">
        <f aca="true" t="shared" si="21" ref="B69:J69">SUM(C70:C99)</f>
        <v>-76.63</v>
      </c>
      <c r="D69" s="67">
        <f t="shared" si="21"/>
        <v>-2109.37</v>
      </c>
      <c r="E69" s="19">
        <v>0</v>
      </c>
      <c r="F69" s="67">
        <f t="shared" si="21"/>
        <v>-393.33</v>
      </c>
      <c r="G69" s="67">
        <f t="shared" si="21"/>
        <v>-1006.04</v>
      </c>
      <c r="H69" s="19">
        <v>0</v>
      </c>
      <c r="I69" s="67">
        <f t="shared" si="21"/>
        <v>-2351.33</v>
      </c>
      <c r="J69" s="19">
        <v>0</v>
      </c>
      <c r="K69" s="67">
        <f t="shared" si="19"/>
        <v>-5936.7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427206.02</v>
      </c>
      <c r="C104" s="24">
        <f t="shared" si="22"/>
        <v>637197.01</v>
      </c>
      <c r="D104" s="24">
        <f t="shared" si="22"/>
        <v>823999.2999999999</v>
      </c>
      <c r="E104" s="24">
        <f t="shared" si="22"/>
        <v>379312.72</v>
      </c>
      <c r="F104" s="24">
        <f t="shared" si="22"/>
        <v>652220.79</v>
      </c>
      <c r="G104" s="24">
        <f t="shared" si="22"/>
        <v>897765.9199999999</v>
      </c>
      <c r="H104" s="24">
        <f t="shared" si="22"/>
        <v>373905.29</v>
      </c>
      <c r="I104" s="24">
        <f>+I105+I106</f>
        <v>119385.69</v>
      </c>
      <c r="J104" s="24">
        <f>+J105+J106</f>
        <v>328308.76999999996</v>
      </c>
      <c r="K104" s="48">
        <f>SUM(B104:J104)</f>
        <v>4639301.51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408499.63</v>
      </c>
      <c r="C105" s="24">
        <f t="shared" si="23"/>
        <v>613721.79</v>
      </c>
      <c r="D105" s="24">
        <f t="shared" si="23"/>
        <v>798627.72</v>
      </c>
      <c r="E105" s="24">
        <f t="shared" si="23"/>
        <v>356958.67</v>
      </c>
      <c r="F105" s="24">
        <f t="shared" si="23"/>
        <v>628803.42</v>
      </c>
      <c r="G105" s="24">
        <f t="shared" si="23"/>
        <v>868280.6</v>
      </c>
      <c r="H105" s="24">
        <f t="shared" si="23"/>
        <v>353964.62</v>
      </c>
      <c r="I105" s="24">
        <f t="shared" si="23"/>
        <v>119385.69</v>
      </c>
      <c r="J105" s="24">
        <f t="shared" si="23"/>
        <v>314326.67999999993</v>
      </c>
      <c r="K105" s="48">
        <f>SUM(B105:J105)</f>
        <v>4462568.82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18706.39</v>
      </c>
      <c r="C106" s="24">
        <f t="shared" si="24"/>
        <v>23475.22</v>
      </c>
      <c r="D106" s="24">
        <f t="shared" si="24"/>
        <v>25371.58</v>
      </c>
      <c r="E106" s="24">
        <f t="shared" si="24"/>
        <v>22354.05</v>
      </c>
      <c r="F106" s="24">
        <f t="shared" si="24"/>
        <v>23417.37</v>
      </c>
      <c r="G106" s="24">
        <f t="shared" si="24"/>
        <v>29485.32</v>
      </c>
      <c r="H106" s="24">
        <f t="shared" si="24"/>
        <v>19940.67</v>
      </c>
      <c r="I106" s="19">
        <f t="shared" si="24"/>
        <v>0</v>
      </c>
      <c r="J106" s="24">
        <f t="shared" si="24"/>
        <v>13982.09</v>
      </c>
      <c r="K106" s="48">
        <f>SUM(B106:J106)</f>
        <v>176732.68999999997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4639301.49</v>
      </c>
      <c r="L112" s="54"/>
    </row>
    <row r="113" spans="1:11" ht="18.75" customHeight="1">
      <c r="A113" s="26" t="s">
        <v>70</v>
      </c>
      <c r="B113" s="27">
        <v>50025.78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50025.78</v>
      </c>
    </row>
    <row r="114" spans="1:11" ht="18.75" customHeight="1">
      <c r="A114" s="26" t="s">
        <v>71</v>
      </c>
      <c r="B114" s="27">
        <v>377180.23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377180.23</v>
      </c>
    </row>
    <row r="115" spans="1:11" ht="18.75" customHeight="1">
      <c r="A115" s="26" t="s">
        <v>72</v>
      </c>
      <c r="B115" s="40">
        <v>0</v>
      </c>
      <c r="C115" s="27">
        <f>+C104</f>
        <v>637197.01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637197.01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823999.2999999999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823999.2999999999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341381.43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341381.43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37931.28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37931.28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125590.49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125590.49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231472.98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231472.98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38982.81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38982.81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256174.52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256174.52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264605.06</v>
      </c>
      <c r="H123" s="40">
        <v>0</v>
      </c>
      <c r="I123" s="40">
        <v>0</v>
      </c>
      <c r="J123" s="40">
        <v>0</v>
      </c>
      <c r="K123" s="41">
        <f t="shared" si="25"/>
        <v>264605.06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26622.22</v>
      </c>
      <c r="H124" s="40">
        <v>0</v>
      </c>
      <c r="I124" s="40">
        <v>0</v>
      </c>
      <c r="J124" s="40">
        <v>0</v>
      </c>
      <c r="K124" s="41">
        <f t="shared" si="25"/>
        <v>26622.22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132735.21</v>
      </c>
      <c r="H125" s="40">
        <v>0</v>
      </c>
      <c r="I125" s="40">
        <v>0</v>
      </c>
      <c r="J125" s="40">
        <v>0</v>
      </c>
      <c r="K125" s="41">
        <f t="shared" si="25"/>
        <v>132735.21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119195.16</v>
      </c>
      <c r="H126" s="40">
        <v>0</v>
      </c>
      <c r="I126" s="40">
        <v>0</v>
      </c>
      <c r="J126" s="40">
        <v>0</v>
      </c>
      <c r="K126" s="41">
        <f t="shared" si="25"/>
        <v>119195.16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354608.26</v>
      </c>
      <c r="H127" s="40">
        <v>0</v>
      </c>
      <c r="I127" s="40">
        <v>0</v>
      </c>
      <c r="J127" s="40">
        <v>0</v>
      </c>
      <c r="K127" s="41">
        <f t="shared" si="25"/>
        <v>354608.26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133245.86</v>
      </c>
      <c r="I128" s="40">
        <v>0</v>
      </c>
      <c r="J128" s="40">
        <v>0</v>
      </c>
      <c r="K128" s="41">
        <f t="shared" si="25"/>
        <v>133245.86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240659.43</v>
      </c>
      <c r="I129" s="40">
        <v>0</v>
      </c>
      <c r="J129" s="40">
        <v>0</v>
      </c>
      <c r="K129" s="41">
        <f t="shared" si="25"/>
        <v>240659.43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119385.69</v>
      </c>
      <c r="J130" s="40">
        <v>0</v>
      </c>
      <c r="K130" s="41">
        <f t="shared" si="25"/>
        <v>119385.69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328308.77</v>
      </c>
      <c r="K131" s="44">
        <f t="shared" si="25"/>
        <v>328308.77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2017-04-26T13:08:42Z</dcterms:modified>
  <cp:category/>
  <cp:version/>
  <cp:contentType/>
  <cp:contentStatus/>
</cp:coreProperties>
</file>