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<sst xmlns="http://schemas.openxmlformats.org/spreadsheetml/2006/main" count="135" uniqueCount="135">
  <si>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</si>
  <si>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</si>
  <si>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</si>
  <si>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</si>
  <si>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</si>
  <si>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</si>
  <si>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</si>
  <si>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</si>
  <si>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</si>
  <si>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</si>
  <si>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</si>
  <si>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</si>
  <si>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</si>
  <si>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</si>
  <si>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</si>
  <si>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</si>
  <si>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</si>
  <si>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</si>
  <si>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</si>
  <si>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</si>
  <si>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</si>
  <si>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</si>
  <si>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</si>
  <si>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</si>
  <si>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</si>
  <si>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</si>
  <si>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</si>
  <si>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</si>
  <si>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</si>
  <si>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</si>
  <si>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</si>
  <si>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</si>
  <si>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</si>
  <si>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</si>
  <si>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</si>
  <si>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</si>
  <si>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</si>
  <si>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</si>
  <si>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</si>
  <si>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</si>
  <si>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</si>
  <si>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</si>
  <si>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</si>
  <si>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</si>
  <si>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</si>
  <si>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</si>
  <si>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</si>
  <si>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</si>
  <si>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</si>
  <si>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</si>
  <si>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</si>
  <si>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</si>
  <si>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</si>
  <si>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</si>
  <si>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</si>
  <si>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</si>
  <si>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</si>
  <si>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</si>
  <si>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</si>
  <si>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</si>
  <si>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</si>
  <si>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</si>
  <si>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</si>
  <si>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</si>
  <si>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</si>
  <si>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</si>
  <si>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</si>
  <si>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</si>
  <si>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</si>
  <si>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</si>
  <si>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</si>
  <si>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</si>
  <si>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</si>
  <si>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</si>
  <si>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</si>
  <si>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</si>
  <si>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</si>
  <si>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</si>
  <si>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</si>
  <si>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</si>
  <si>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</si>
  <si>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</si>
  <si>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</si>
  <si>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</si>
  <si>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</si>
  <si>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</si>
  <si>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</si>
  <si>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</si>
  <si>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</si>
  <si>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</si>
  <si>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</si>
  <si>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</si>
  <si>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</si>
  <si>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</si>
  <si>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</si>
  <si>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</si>
  <si>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</si>
  <si>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</si>
  <si>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</si>
  <si>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</si>
  <si>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</si>
  <si>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</si>
  <si>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</si>
  <si>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</si>
  <si>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</si>
  <si>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</si>
  <si>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</si>
  <si>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</si>
  <si>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</si>
  <si>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</si>
  <si>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</si>
  <si>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</si>
  <si>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</si>
  <si>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</si>
  <si>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</si>
  <si>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</si>
  <si>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</si>
  <si>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</si>
  <si>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</si>
  <si>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</si>
  <si>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</si>
  <si>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</si>
  <si>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</si>
  <si>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</si>
  <si>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</si>
  <si>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</si>
  <si>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</si>
  <si>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</si>
  <si>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</si>
  <si>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</si>
  <si>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</si>
  <si>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</si>
  <si>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</si>
  <si>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</si>
  <si>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15/04/17 - VENCIMENTO 26/04/17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</si>
</sst>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306111</v>
      </c>
      <c r="C7" s="9">
        <f t="shared" si="0"/>
        <v>389691</v>
      </c>
      <c r="D7" s="9">
        <f t="shared" si="0"/>
        <v>447783</v>
      </c>
      <c r="E7" s="9">
        <f t="shared" si="0"/>
        <v>242612</v>
      </c>
      <c r="F7" s="9">
        <f t="shared" si="0"/>
        <v>371398</v>
      </c>
      <c r="G7" s="9">
        <f t="shared" si="0"/>
        <v>586093</v>
      </c>
      <c r="H7" s="9">
        <f t="shared" si="0"/>
        <v>232184</v>
      </c>
      <c r="I7" s="9">
        <f t="shared" si="0"/>
        <v>56198</v>
      </c>
      <c r="J7" s="9">
        <f t="shared" si="0"/>
        <v>187544</v>
      </c>
      <c r="K7" s="9">
        <f t="shared" si="0"/>
        <v>2819614</v>
      </c>
      <c r="L7" s="52"/>
    </row>
    <row r="8" spans="1:11" ht="17.25" customHeight="1">
      <c r="A8" s="10" t="s">
        <v>97</v>
      </c>
      <c r="B8" s="11">
        <f>B9+B12+B16</f>
        <v>149783</v>
      </c>
      <c r="C8" s="11">
        <f aca="true" t="shared" si="1" ref="C8:J8">C9+C12+C16</f>
        <v>199028</v>
      </c>
      <c r="D8" s="11">
        <f t="shared" si="1"/>
        <v>217742</v>
      </c>
      <c r="E8" s="11">
        <f t="shared" si="1"/>
        <v>123785</v>
      </c>
      <c r="F8" s="11">
        <f t="shared" si="1"/>
        <v>181093</v>
      </c>
      <c r="G8" s="11">
        <f t="shared" si="1"/>
        <v>292001</v>
      </c>
      <c r="H8" s="11">
        <f t="shared" si="1"/>
        <v>127442</v>
      </c>
      <c r="I8" s="11">
        <f t="shared" si="1"/>
        <v>25946</v>
      </c>
      <c r="J8" s="11">
        <f t="shared" si="1"/>
        <v>89831</v>
      </c>
      <c r="K8" s="11">
        <f>SUM(B8:J8)</f>
        <v>1406651</v>
      </c>
    </row>
    <row r="9" spans="1:11" ht="17.25" customHeight="1">
      <c r="A9" s="15" t="s">
        <v>16</v>
      </c>
      <c r="B9" s="13">
        <f>+B10+B11</f>
        <v>24092</v>
      </c>
      <c r="C9" s="13">
        <f aca="true" t="shared" si="2" ref="C9:J9">+C10+C11</f>
        <v>35055</v>
      </c>
      <c r="D9" s="13">
        <f t="shared" si="2"/>
        <v>34473</v>
      </c>
      <c r="E9" s="13">
        <f t="shared" si="2"/>
        <v>20613</v>
      </c>
      <c r="F9" s="13">
        <f t="shared" si="2"/>
        <v>23001</v>
      </c>
      <c r="G9" s="13">
        <f t="shared" si="2"/>
        <v>27719</v>
      </c>
      <c r="H9" s="13">
        <f t="shared" si="2"/>
        <v>22951</v>
      </c>
      <c r="I9" s="13">
        <f t="shared" si="2"/>
        <v>5070</v>
      </c>
      <c r="J9" s="13">
        <f t="shared" si="2"/>
        <v>12740</v>
      </c>
      <c r="K9" s="11">
        <f>SUM(B9:J9)</f>
        <v>205714</v>
      </c>
    </row>
    <row r="10" spans="1:11" ht="17.25" customHeight="1">
      <c r="A10" s="29" t="s">
        <v>17</v>
      </c>
      <c r="B10" s="13">
        <v>24092</v>
      </c>
      <c r="C10" s="13">
        <v>35055</v>
      </c>
      <c r="D10" s="13">
        <v>34473</v>
      </c>
      <c r="E10" s="13">
        <v>20613</v>
      </c>
      <c r="F10" s="13">
        <v>23001</v>
      </c>
      <c r="G10" s="13">
        <v>27719</v>
      </c>
      <c r="H10" s="13">
        <v>22951</v>
      </c>
      <c r="I10" s="13">
        <v>5070</v>
      </c>
      <c r="J10" s="13">
        <v>12740</v>
      </c>
      <c r="K10" s="11">
        <f>SUM(B10:J10)</f>
        <v>205714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101924</v>
      </c>
      <c r="C12" s="17">
        <f t="shared" si="3"/>
        <v>135229</v>
      </c>
      <c r="D12" s="17">
        <f t="shared" si="3"/>
        <v>150177</v>
      </c>
      <c r="E12" s="17">
        <f t="shared" si="3"/>
        <v>85472</v>
      </c>
      <c r="F12" s="17">
        <f t="shared" si="3"/>
        <v>125136</v>
      </c>
      <c r="G12" s="17">
        <f t="shared" si="3"/>
        <v>203926</v>
      </c>
      <c r="H12" s="17">
        <f t="shared" si="3"/>
        <v>86950</v>
      </c>
      <c r="I12" s="17">
        <f t="shared" si="3"/>
        <v>16797</v>
      </c>
      <c r="J12" s="17">
        <f t="shared" si="3"/>
        <v>62700</v>
      </c>
      <c r="K12" s="11">
        <f aca="true" t="shared" si="4" ref="K12:K27">SUM(B12:J12)</f>
        <v>968311</v>
      </c>
    </row>
    <row r="13" spans="1:13" ht="17.25" customHeight="1">
      <c r="A13" s="14" t="s">
        <v>19</v>
      </c>
      <c r="B13" s="13">
        <v>50769</v>
      </c>
      <c r="C13" s="13">
        <v>72114</v>
      </c>
      <c r="D13" s="13">
        <v>81274</v>
      </c>
      <c r="E13" s="13">
        <v>45539</v>
      </c>
      <c r="F13" s="13">
        <v>62623</v>
      </c>
      <c r="G13" s="13">
        <v>93627</v>
      </c>
      <c r="H13" s="13">
        <v>40664</v>
      </c>
      <c r="I13" s="13">
        <v>9696</v>
      </c>
      <c r="J13" s="13">
        <v>33787</v>
      </c>
      <c r="K13" s="11">
        <f t="shared" si="4"/>
        <v>490093</v>
      </c>
      <c r="L13" s="52"/>
      <c r="M13" s="53"/>
    </row>
    <row r="14" spans="1:12" ht="17.25" customHeight="1">
      <c r="A14" s="14" t="s">
        <v>20</v>
      </c>
      <c r="B14" s="13">
        <v>48753</v>
      </c>
      <c r="C14" s="13">
        <v>59664</v>
      </c>
      <c r="D14" s="13">
        <v>66270</v>
      </c>
      <c r="E14" s="13">
        <v>37894</v>
      </c>
      <c r="F14" s="13">
        <v>60194</v>
      </c>
      <c r="G14" s="13">
        <v>106839</v>
      </c>
      <c r="H14" s="13">
        <v>43602</v>
      </c>
      <c r="I14" s="13">
        <v>6659</v>
      </c>
      <c r="J14" s="13">
        <v>28012</v>
      </c>
      <c r="K14" s="11">
        <f t="shared" si="4"/>
        <v>457887</v>
      </c>
      <c r="L14" s="52"/>
    </row>
    <row r="15" spans="1:11" ht="17.25" customHeight="1">
      <c r="A15" s="14" t="s">
        <v>21</v>
      </c>
      <c r="B15" s="13">
        <v>2402</v>
      </c>
      <c r="C15" s="13">
        <v>3451</v>
      </c>
      <c r="D15" s="13">
        <v>2633</v>
      </c>
      <c r="E15" s="13">
        <v>2039</v>
      </c>
      <c r="F15" s="13">
        <v>2319</v>
      </c>
      <c r="G15" s="13">
        <v>3460</v>
      </c>
      <c r="H15" s="13">
        <v>2684</v>
      </c>
      <c r="I15" s="13">
        <v>442</v>
      </c>
      <c r="J15" s="13">
        <v>901</v>
      </c>
      <c r="K15" s="11">
        <f t="shared" si="4"/>
        <v>20331</v>
      </c>
    </row>
    <row r="16" spans="1:11" ht="17.25" customHeight="1">
      <c r="A16" s="15" t="s">
        <v>93</v>
      </c>
      <c r="B16" s="13">
        <f>B17+B18+B19</f>
        <v>23767</v>
      </c>
      <c r="C16" s="13">
        <f aca="true" t="shared" si="5" ref="C16:J16">C17+C18+C19</f>
        <v>28744</v>
      </c>
      <c r="D16" s="13">
        <f t="shared" si="5"/>
        <v>33092</v>
      </c>
      <c r="E16" s="13">
        <f t="shared" si="5"/>
        <v>17700</v>
      </c>
      <c r="F16" s="13">
        <f t="shared" si="5"/>
        <v>32956</v>
      </c>
      <c r="G16" s="13">
        <f t="shared" si="5"/>
        <v>60356</v>
      </c>
      <c r="H16" s="13">
        <f t="shared" si="5"/>
        <v>17541</v>
      </c>
      <c r="I16" s="13">
        <f t="shared" si="5"/>
        <v>4079</v>
      </c>
      <c r="J16" s="13">
        <f t="shared" si="5"/>
        <v>14391</v>
      </c>
      <c r="K16" s="11">
        <f t="shared" si="4"/>
        <v>232626</v>
      </c>
    </row>
    <row r="17" spans="1:11" ht="17.25" customHeight="1">
      <c r="A17" s="14" t="s">
        <v>94</v>
      </c>
      <c r="B17" s="13">
        <v>12914</v>
      </c>
      <c r="C17" s="13">
        <v>16982</v>
      </c>
      <c r="D17" s="13">
        <v>17850</v>
      </c>
      <c r="E17" s="13">
        <v>9906</v>
      </c>
      <c r="F17" s="13">
        <v>18763</v>
      </c>
      <c r="G17" s="13">
        <v>30113</v>
      </c>
      <c r="H17" s="13">
        <v>9393</v>
      </c>
      <c r="I17" s="13">
        <v>2462</v>
      </c>
      <c r="J17" s="13">
        <v>7617</v>
      </c>
      <c r="K17" s="11">
        <f t="shared" si="4"/>
        <v>126000</v>
      </c>
    </row>
    <row r="18" spans="1:11" ht="17.25" customHeight="1">
      <c r="A18" s="14" t="s">
        <v>95</v>
      </c>
      <c r="B18" s="13">
        <v>10515</v>
      </c>
      <c r="C18" s="13">
        <v>11300</v>
      </c>
      <c r="D18" s="13">
        <v>15000</v>
      </c>
      <c r="E18" s="13">
        <v>7548</v>
      </c>
      <c r="F18" s="13">
        <v>13923</v>
      </c>
      <c r="G18" s="13">
        <v>29822</v>
      </c>
      <c r="H18" s="13">
        <v>7897</v>
      </c>
      <c r="I18" s="13">
        <v>1574</v>
      </c>
      <c r="J18" s="13">
        <v>6670</v>
      </c>
      <c r="K18" s="11">
        <f t="shared" si="4"/>
        <v>104249</v>
      </c>
    </row>
    <row r="19" spans="1:11" ht="17.25" customHeight="1">
      <c r="A19" s="14" t="s">
        <v>96</v>
      </c>
      <c r="B19" s="13">
        <v>338</v>
      </c>
      <c r="C19" s="13">
        <v>462</v>
      </c>
      <c r="D19" s="13">
        <v>242</v>
      </c>
      <c r="E19" s="13">
        <v>246</v>
      </c>
      <c r="F19" s="13">
        <v>270</v>
      </c>
      <c r="G19" s="13">
        <v>421</v>
      </c>
      <c r="H19" s="13">
        <v>251</v>
      </c>
      <c r="I19" s="13">
        <v>43</v>
      </c>
      <c r="J19" s="13">
        <v>104</v>
      </c>
      <c r="K19" s="11">
        <f t="shared" si="4"/>
        <v>2377</v>
      </c>
    </row>
    <row r="20" spans="1:11" ht="17.25" customHeight="1">
      <c r="A20" s="16" t="s">
        <v>22</v>
      </c>
      <c r="B20" s="11">
        <f>+B21+B22+B23</f>
        <v>78817</v>
      </c>
      <c r="C20" s="11">
        <f aca="true" t="shared" si="6" ref="C20:J20">+C21+C22+C23</f>
        <v>87615</v>
      </c>
      <c r="D20" s="11">
        <f t="shared" si="6"/>
        <v>111161</v>
      </c>
      <c r="E20" s="11">
        <f t="shared" si="6"/>
        <v>56441</v>
      </c>
      <c r="F20" s="11">
        <f t="shared" si="6"/>
        <v>103411</v>
      </c>
      <c r="G20" s="11">
        <f t="shared" si="6"/>
        <v>182424</v>
      </c>
      <c r="H20" s="11">
        <f t="shared" si="6"/>
        <v>55803</v>
      </c>
      <c r="I20" s="11">
        <f t="shared" si="6"/>
        <v>13906</v>
      </c>
      <c r="J20" s="11">
        <f t="shared" si="6"/>
        <v>43253</v>
      </c>
      <c r="K20" s="11">
        <f t="shared" si="4"/>
        <v>732831</v>
      </c>
    </row>
    <row r="21" spans="1:12" ht="17.25" customHeight="1">
      <c r="A21" s="12" t="s">
        <v>23</v>
      </c>
      <c r="B21" s="13">
        <v>42392</v>
      </c>
      <c r="C21" s="13">
        <v>51822</v>
      </c>
      <c r="D21" s="13">
        <v>65976</v>
      </c>
      <c r="E21" s="13">
        <v>32917</v>
      </c>
      <c r="F21" s="13">
        <v>55935</v>
      </c>
      <c r="G21" s="13">
        <v>87873</v>
      </c>
      <c r="H21" s="13">
        <v>29523</v>
      </c>
      <c r="I21" s="13">
        <v>8745</v>
      </c>
      <c r="J21" s="13">
        <v>24937</v>
      </c>
      <c r="K21" s="11">
        <f t="shared" si="4"/>
        <v>400120</v>
      </c>
      <c r="L21" s="52"/>
    </row>
    <row r="22" spans="1:12" ht="17.25" customHeight="1">
      <c r="A22" s="12" t="s">
        <v>24</v>
      </c>
      <c r="B22" s="13">
        <v>35149</v>
      </c>
      <c r="C22" s="13">
        <v>34317</v>
      </c>
      <c r="D22" s="13">
        <v>43779</v>
      </c>
      <c r="E22" s="13">
        <v>22696</v>
      </c>
      <c r="F22" s="13">
        <v>46201</v>
      </c>
      <c r="G22" s="13">
        <v>92428</v>
      </c>
      <c r="H22" s="13">
        <v>25293</v>
      </c>
      <c r="I22" s="13">
        <v>4952</v>
      </c>
      <c r="J22" s="13">
        <v>17843</v>
      </c>
      <c r="K22" s="11">
        <f t="shared" si="4"/>
        <v>322658</v>
      </c>
      <c r="L22" s="52"/>
    </row>
    <row r="23" spans="1:11" ht="17.25" customHeight="1">
      <c r="A23" s="12" t="s">
        <v>25</v>
      </c>
      <c r="B23" s="13">
        <v>1276</v>
      </c>
      <c r="C23" s="13">
        <v>1476</v>
      </c>
      <c r="D23" s="13">
        <v>1406</v>
      </c>
      <c r="E23" s="13">
        <v>828</v>
      </c>
      <c r="F23" s="13">
        <v>1275</v>
      </c>
      <c r="G23" s="13">
        <v>2123</v>
      </c>
      <c r="H23" s="13">
        <v>987</v>
      </c>
      <c r="I23" s="13">
        <v>209</v>
      </c>
      <c r="J23" s="13">
        <v>473</v>
      </c>
      <c r="K23" s="11">
        <f t="shared" si="4"/>
        <v>10053</v>
      </c>
    </row>
    <row r="24" spans="1:11" ht="17.25" customHeight="1">
      <c r="A24" s="16" t="s">
        <v>26</v>
      </c>
      <c r="B24" s="13">
        <f>+B25+B26</f>
        <v>77511</v>
      </c>
      <c r="C24" s="13">
        <f aca="true" t="shared" si="7" ref="C24:J24">+C25+C26</f>
        <v>103048</v>
      </c>
      <c r="D24" s="13">
        <f t="shared" si="7"/>
        <v>118880</v>
      </c>
      <c r="E24" s="13">
        <f t="shared" si="7"/>
        <v>62386</v>
      </c>
      <c r="F24" s="13">
        <f t="shared" si="7"/>
        <v>86894</v>
      </c>
      <c r="G24" s="13">
        <f t="shared" si="7"/>
        <v>111668</v>
      </c>
      <c r="H24" s="13">
        <f t="shared" si="7"/>
        <v>47779</v>
      </c>
      <c r="I24" s="13">
        <f t="shared" si="7"/>
        <v>16346</v>
      </c>
      <c r="J24" s="13">
        <f t="shared" si="7"/>
        <v>54460</v>
      </c>
      <c r="K24" s="11">
        <f t="shared" si="4"/>
        <v>678972</v>
      </c>
    </row>
    <row r="25" spans="1:12" ht="17.25" customHeight="1">
      <c r="A25" s="12" t="s">
        <v>115</v>
      </c>
      <c r="B25" s="13">
        <v>39490</v>
      </c>
      <c r="C25" s="13">
        <v>56556</v>
      </c>
      <c r="D25" s="13">
        <v>68650</v>
      </c>
      <c r="E25" s="13">
        <v>36895</v>
      </c>
      <c r="F25" s="13">
        <v>46356</v>
      </c>
      <c r="G25" s="13">
        <v>56293</v>
      </c>
      <c r="H25" s="13">
        <v>26304</v>
      </c>
      <c r="I25" s="13">
        <v>10943</v>
      </c>
      <c r="J25" s="13">
        <v>30147</v>
      </c>
      <c r="K25" s="11">
        <f t="shared" si="4"/>
        <v>371634</v>
      </c>
      <c r="L25" s="52"/>
    </row>
    <row r="26" spans="1:12" ht="17.25" customHeight="1">
      <c r="A26" s="12" t="s">
        <v>116</v>
      </c>
      <c r="B26" s="13">
        <v>38021</v>
      </c>
      <c r="C26" s="13">
        <v>46492</v>
      </c>
      <c r="D26" s="13">
        <v>50230</v>
      </c>
      <c r="E26" s="13">
        <v>25491</v>
      </c>
      <c r="F26" s="13">
        <v>40538</v>
      </c>
      <c r="G26" s="13">
        <v>55375</v>
      </c>
      <c r="H26" s="13">
        <v>21475</v>
      </c>
      <c r="I26" s="13">
        <v>5403</v>
      </c>
      <c r="J26" s="13">
        <v>24313</v>
      </c>
      <c r="K26" s="11">
        <f t="shared" si="4"/>
        <v>307338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1160</v>
      </c>
      <c r="I27" s="11">
        <v>0</v>
      </c>
      <c r="J27" s="11">
        <v>0</v>
      </c>
      <c r="K27" s="11">
        <f t="shared" si="4"/>
        <v>1160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29112.42</v>
      </c>
      <c r="I35" s="19">
        <v>0</v>
      </c>
      <c r="J35" s="19">
        <v>0</v>
      </c>
      <c r="K35" s="23">
        <f>SUM(B35:J35)</f>
        <v>29112.42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871827.5400000002</v>
      </c>
      <c r="C47" s="22">
        <f aca="true" t="shared" si="12" ref="C47:H47">+C48+C57</f>
        <v>1238691.6600000001</v>
      </c>
      <c r="D47" s="22">
        <f t="shared" si="12"/>
        <v>1596579.81</v>
      </c>
      <c r="E47" s="22">
        <f t="shared" si="12"/>
        <v>746774.28</v>
      </c>
      <c r="F47" s="22">
        <f t="shared" si="12"/>
        <v>1120943.27</v>
      </c>
      <c r="G47" s="22">
        <f t="shared" si="12"/>
        <v>1491363.79</v>
      </c>
      <c r="H47" s="22">
        <f t="shared" si="12"/>
        <v>713447.7000000001</v>
      </c>
      <c r="I47" s="22">
        <f>+I48+I57</f>
        <v>284938.68</v>
      </c>
      <c r="J47" s="22">
        <f>+J48+J57</f>
        <v>578399.78</v>
      </c>
      <c r="K47" s="22">
        <f>SUM(B47:J47)</f>
        <v>8642966.51</v>
      </c>
    </row>
    <row r="48" spans="1:11" ht="17.25" customHeight="1">
      <c r="A48" s="16" t="s">
        <v>108</v>
      </c>
      <c r="B48" s="23">
        <f>SUM(B49:B56)</f>
        <v>853121.1500000001</v>
      </c>
      <c r="C48" s="23">
        <f aca="true" t="shared" si="13" ref="C48:J48">SUM(C49:C56)</f>
        <v>1215216.4400000002</v>
      </c>
      <c r="D48" s="23">
        <f t="shared" si="13"/>
        <v>1571208.23</v>
      </c>
      <c r="E48" s="23">
        <f t="shared" si="13"/>
        <v>724420.23</v>
      </c>
      <c r="F48" s="23">
        <f t="shared" si="13"/>
        <v>1097525.9</v>
      </c>
      <c r="G48" s="23">
        <f t="shared" si="13"/>
        <v>1461878.47</v>
      </c>
      <c r="H48" s="23">
        <f t="shared" si="13"/>
        <v>693507.03</v>
      </c>
      <c r="I48" s="23">
        <f t="shared" si="13"/>
        <v>284938.68</v>
      </c>
      <c r="J48" s="23">
        <f t="shared" si="13"/>
        <v>564417.6900000001</v>
      </c>
      <c r="K48" s="23">
        <f aca="true" t="shared" si="14" ref="K48:K57">SUM(B48:J48)</f>
        <v>8466233.82</v>
      </c>
    </row>
    <row r="49" spans="1:11" ht="17.25" customHeight="1">
      <c r="A49" s="34" t="s">
        <v>43</v>
      </c>
      <c r="B49" s="23">
        <f aca="true" t="shared" si="15" ref="B49:H49">ROUND(B30*B7,2)</f>
        <v>850498.8</v>
      </c>
      <c r="C49" s="23">
        <f t="shared" si="15"/>
        <v>1208665.61</v>
      </c>
      <c r="D49" s="23">
        <f t="shared" si="15"/>
        <v>1567061.39</v>
      </c>
      <c r="E49" s="23">
        <f t="shared" si="15"/>
        <v>722086.1</v>
      </c>
      <c r="F49" s="23">
        <f t="shared" si="15"/>
        <v>1093989.95</v>
      </c>
      <c r="G49" s="23">
        <f t="shared" si="15"/>
        <v>1456734.15</v>
      </c>
      <c r="H49" s="23">
        <f t="shared" si="15"/>
        <v>661747.62</v>
      </c>
      <c r="I49" s="23">
        <f>ROUND(I30*I7,2)</f>
        <v>283872.96</v>
      </c>
      <c r="J49" s="23">
        <f>ROUND(J30*J7,2)</f>
        <v>562200.65</v>
      </c>
      <c r="K49" s="23">
        <f t="shared" si="14"/>
        <v>8406857.23</v>
      </c>
    </row>
    <row r="50" spans="1:11" ht="17.25" customHeight="1">
      <c r="A50" s="34" t="s">
        <v>44</v>
      </c>
      <c r="B50" s="19">
        <v>0</v>
      </c>
      <c r="C50" s="23">
        <f>ROUND(C31*C7,2)</f>
        <v>2686.6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2686.6</v>
      </c>
    </row>
    <row r="51" spans="1:11" ht="17.25" customHeight="1">
      <c r="A51" s="66" t="s">
        <v>104</v>
      </c>
      <c r="B51" s="67">
        <f aca="true" t="shared" si="16" ref="B51:H51">ROUND(B32*B7,2)</f>
        <v>-1469.33</v>
      </c>
      <c r="C51" s="67">
        <f t="shared" si="16"/>
        <v>-1909.49</v>
      </c>
      <c r="D51" s="67">
        <f t="shared" si="16"/>
        <v>-2238.92</v>
      </c>
      <c r="E51" s="67">
        <f t="shared" si="16"/>
        <v>-1111.27</v>
      </c>
      <c r="F51" s="67">
        <f t="shared" si="16"/>
        <v>-1745.57</v>
      </c>
      <c r="G51" s="67">
        <f t="shared" si="16"/>
        <v>-2285.76</v>
      </c>
      <c r="H51" s="67">
        <f t="shared" si="16"/>
        <v>-1068.05</v>
      </c>
      <c r="I51" s="19">
        <v>0</v>
      </c>
      <c r="J51" s="19">
        <v>0</v>
      </c>
      <c r="K51" s="67">
        <f>SUM(B51:J51)</f>
        <v>-11828.39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29112.42</v>
      </c>
      <c r="I53" s="31">
        <f>+I35</f>
        <v>0</v>
      </c>
      <c r="J53" s="31">
        <f>+J35</f>
        <v>0</v>
      </c>
      <c r="K53" s="23">
        <f t="shared" si="14"/>
        <v>29112.42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-91549.6</v>
      </c>
      <c r="C61" s="35">
        <f t="shared" si="17"/>
        <v>-133285.63</v>
      </c>
      <c r="D61" s="35">
        <f t="shared" si="17"/>
        <v>-133106.77</v>
      </c>
      <c r="E61" s="35">
        <f t="shared" si="17"/>
        <v>-78329.4</v>
      </c>
      <c r="F61" s="35">
        <f t="shared" si="17"/>
        <v>-87797.13</v>
      </c>
      <c r="G61" s="35">
        <f t="shared" si="17"/>
        <v>-106338.23999999999</v>
      </c>
      <c r="H61" s="35">
        <f t="shared" si="17"/>
        <v>-87213.8</v>
      </c>
      <c r="I61" s="35">
        <f t="shared" si="17"/>
        <v>-21617.33</v>
      </c>
      <c r="J61" s="35">
        <f t="shared" si="17"/>
        <v>-48412</v>
      </c>
      <c r="K61" s="35">
        <f>SUM(B61:J61)</f>
        <v>-787649.9</v>
      </c>
    </row>
    <row r="62" spans="1:11" ht="18.75" customHeight="1">
      <c r="A62" s="16" t="s">
        <v>74</v>
      </c>
      <c r="B62" s="35">
        <f aca="true" t="shared" si="18" ref="B62:J62">B63+B64+B65+B66+B67+B68</f>
        <v>-91549.6</v>
      </c>
      <c r="C62" s="35">
        <f t="shared" si="18"/>
        <v>-133209</v>
      </c>
      <c r="D62" s="35">
        <f t="shared" si="18"/>
        <v>-130997.4</v>
      </c>
      <c r="E62" s="35">
        <f t="shared" si="18"/>
        <v>-78329.4</v>
      </c>
      <c r="F62" s="35">
        <f t="shared" si="18"/>
        <v>-87403.8</v>
      </c>
      <c r="G62" s="35">
        <f t="shared" si="18"/>
        <v>-105332.2</v>
      </c>
      <c r="H62" s="35">
        <f t="shared" si="18"/>
        <v>-87213.8</v>
      </c>
      <c r="I62" s="35">
        <f t="shared" si="18"/>
        <v>-19266</v>
      </c>
      <c r="J62" s="35">
        <f t="shared" si="18"/>
        <v>-48412</v>
      </c>
      <c r="K62" s="35">
        <f aca="true" t="shared" si="19" ref="K62:K91">SUM(B62:J62)</f>
        <v>-781713.2000000001</v>
      </c>
    </row>
    <row r="63" spans="1:11" ht="18.75" customHeight="1">
      <c r="A63" s="12" t="s">
        <v>75</v>
      </c>
      <c r="B63" s="35">
        <f>-ROUND(B9*$D$3,2)</f>
        <v>-91549.6</v>
      </c>
      <c r="C63" s="35">
        <f aca="true" t="shared" si="20" ref="C63:J63">-ROUND(C9*$D$3,2)</f>
        <v>-133209</v>
      </c>
      <c r="D63" s="35">
        <f t="shared" si="20"/>
        <v>-130997.4</v>
      </c>
      <c r="E63" s="35">
        <f t="shared" si="20"/>
        <v>-78329.4</v>
      </c>
      <c r="F63" s="35">
        <f t="shared" si="20"/>
        <v>-87403.8</v>
      </c>
      <c r="G63" s="35">
        <f t="shared" si="20"/>
        <v>-105332.2</v>
      </c>
      <c r="H63" s="35">
        <f t="shared" si="20"/>
        <v>-87213.8</v>
      </c>
      <c r="I63" s="35">
        <f t="shared" si="20"/>
        <v>-19266</v>
      </c>
      <c r="J63" s="35">
        <f t="shared" si="20"/>
        <v>-48412</v>
      </c>
      <c r="K63" s="35">
        <f t="shared" si="19"/>
        <v>-781713.2000000001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-2109.37</v>
      </c>
      <c r="E69" s="19">
        <v>0</v>
      </c>
      <c r="F69" s="67">
        <f t="shared" si="21"/>
        <v>-393.33</v>
      </c>
      <c r="G69" s="67">
        <f t="shared" si="21"/>
        <v>-1006.04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-5936.7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780277.9400000002</v>
      </c>
      <c r="C104" s="24">
        <f t="shared" si="22"/>
        <v>1105406.0300000003</v>
      </c>
      <c r="D104" s="24">
        <f t="shared" si="22"/>
        <v>1463473.04</v>
      </c>
      <c r="E104" s="24">
        <f t="shared" si="22"/>
        <v>668444.88</v>
      </c>
      <c r="F104" s="24">
        <f t="shared" si="22"/>
        <v>1033146.1399999999</v>
      </c>
      <c r="G104" s="24">
        <f t="shared" si="22"/>
        <v>1385025.55</v>
      </c>
      <c r="H104" s="24">
        <f t="shared" si="22"/>
        <v>626233.9</v>
      </c>
      <c r="I104" s="24">
        <f>+I105+I106</f>
        <v>263321.35</v>
      </c>
      <c r="J104" s="24">
        <f>+J105+J106</f>
        <v>529987.78</v>
      </c>
      <c r="K104" s="48">
        <f>SUM(B104:J104)</f>
        <v>7855316.61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761571.5500000002</v>
      </c>
      <c r="C105" s="24">
        <f t="shared" si="23"/>
        <v>1081930.8100000003</v>
      </c>
      <c r="D105" s="24">
        <f t="shared" si="23"/>
        <v>1438101.46</v>
      </c>
      <c r="E105" s="24">
        <f t="shared" si="23"/>
        <v>646090.83</v>
      </c>
      <c r="F105" s="24">
        <f t="shared" si="23"/>
        <v>1009728.7699999999</v>
      </c>
      <c r="G105" s="24">
        <f t="shared" si="23"/>
        <v>1355540.23</v>
      </c>
      <c r="H105" s="24">
        <f t="shared" si="23"/>
        <v>606293.23</v>
      </c>
      <c r="I105" s="24">
        <f t="shared" si="23"/>
        <v>263321.35</v>
      </c>
      <c r="J105" s="24">
        <f t="shared" si="23"/>
        <v>516005.69000000006</v>
      </c>
      <c r="K105" s="48">
        <f>SUM(B105:J105)</f>
        <v>7678583.920000001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7855316.600000001</v>
      </c>
      <c r="L112" s="54"/>
    </row>
    <row r="113" spans="1:11" ht="18.75" customHeight="1">
      <c r="A113" s="26" t="s">
        <v>70</v>
      </c>
      <c r="B113" s="27">
        <v>99535.94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99535.94</v>
      </c>
    </row>
    <row r="114" spans="1:11" ht="18.75" customHeight="1">
      <c r="A114" s="26" t="s">
        <v>71</v>
      </c>
      <c r="B114" s="27">
        <v>680742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680742</v>
      </c>
    </row>
    <row r="115" spans="1:11" ht="18.75" customHeight="1">
      <c r="A115" s="26" t="s">
        <v>72</v>
      </c>
      <c r="B115" s="40">
        <v>0</v>
      </c>
      <c r="C115" s="27">
        <f>+C104</f>
        <v>1105406.0300000003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1105406.0300000003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1463473.04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1463473.04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601600.38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601600.38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66844.49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66844.49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199375.73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199375.73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366168.18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366168.18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56238.73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56238.73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411363.5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411363.5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427302.32</v>
      </c>
      <c r="H123" s="40">
        <v>0</v>
      </c>
      <c r="I123" s="40">
        <v>0</v>
      </c>
      <c r="J123" s="40">
        <v>0</v>
      </c>
      <c r="K123" s="41">
        <f t="shared" si="25"/>
        <v>427302.32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36367.41</v>
      </c>
      <c r="H124" s="40">
        <v>0</v>
      </c>
      <c r="I124" s="40">
        <v>0</v>
      </c>
      <c r="J124" s="40">
        <v>0</v>
      </c>
      <c r="K124" s="41">
        <f t="shared" si="25"/>
        <v>36367.41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205764.84</v>
      </c>
      <c r="H125" s="40">
        <v>0</v>
      </c>
      <c r="I125" s="40">
        <v>0</v>
      </c>
      <c r="J125" s="40">
        <v>0</v>
      </c>
      <c r="K125" s="41">
        <f t="shared" si="25"/>
        <v>205764.84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175948.01</v>
      </c>
      <c r="H126" s="40">
        <v>0</v>
      </c>
      <c r="I126" s="40">
        <v>0</v>
      </c>
      <c r="J126" s="40">
        <v>0</v>
      </c>
      <c r="K126" s="41">
        <f t="shared" si="25"/>
        <v>175948.01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539642.97</v>
      </c>
      <c r="H127" s="40">
        <v>0</v>
      </c>
      <c r="I127" s="40">
        <v>0</v>
      </c>
      <c r="J127" s="40">
        <v>0</v>
      </c>
      <c r="K127" s="41">
        <f t="shared" si="25"/>
        <v>539642.97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222872.99</v>
      </c>
      <c r="I128" s="40">
        <v>0</v>
      </c>
      <c r="J128" s="40">
        <v>0</v>
      </c>
      <c r="K128" s="41">
        <f t="shared" si="25"/>
        <v>222872.99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403360.91</v>
      </c>
      <c r="I129" s="40">
        <v>0</v>
      </c>
      <c r="J129" s="40">
        <v>0</v>
      </c>
      <c r="K129" s="41">
        <f t="shared" si="25"/>
        <v>403360.91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263321.35</v>
      </c>
      <c r="J130" s="40">
        <v>0</v>
      </c>
      <c r="K130" s="41">
        <f t="shared" si="25"/>
        <v>263321.35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529987.78</v>
      </c>
      <c r="K131" s="44">
        <f t="shared" si="25"/>
        <v>529987.78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2017-04-26T13:02:41Z</dcterms:modified>
  <cp:category/>
  <cp:version/>
  <cp:contentType/>
  <cp:contentStatus/>
</cp:coreProperties>
</file>