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<sst xmlns="http://schemas.openxmlformats.org/spreadsheetml/2006/main" count="135" uniqueCount="135">
  <si>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</si>
  <si>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</si>
  <si>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</si>
  <si>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</si>
  <si>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</si>
  <si>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</si>
  <si>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</si>
  <si>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</si>
  <si>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</si>
  <si>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</si>
  <si>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</si>
  <si>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</si>
  <si>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</si>
  <si>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</si>
  <si>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</si>
  <si>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</si>
  <si>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</si>
  <si>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</si>
  <si>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</si>
  <si>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</si>
  <si>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</si>
  <si>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</si>
  <si>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</si>
  <si>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</si>
  <si>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</si>
  <si>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</si>
  <si>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</si>
  <si>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</si>
  <si>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</si>
  <si>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</si>
  <si>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</si>
  <si>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</si>
  <si>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</si>
  <si>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</si>
  <si>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</si>
  <si>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</si>
  <si>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</si>
  <si>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</si>
  <si>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</si>
  <si>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</si>
  <si>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</si>
  <si>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</si>
  <si>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</si>
  <si>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</si>
  <si>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</si>
  <si>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</si>
  <si>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</si>
  <si>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</si>
  <si>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</si>
  <si>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</si>
  <si>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</si>
  <si>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</si>
  <si>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</si>
  <si>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</si>
  <si>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</si>
  <si>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</si>
  <si>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</si>
  <si>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</si>
  <si>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</si>
  <si>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</si>
  <si>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</si>
  <si>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</si>
  <si>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</si>
  <si>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</si>
  <si>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</si>
  <si>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</si>
  <si>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</si>
  <si>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</si>
  <si>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</si>
  <si>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</si>
  <si>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</si>
  <si>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</si>
  <si>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</si>
  <si>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</si>
  <si>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</si>
  <si>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</si>
  <si>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</si>
  <si>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</si>
  <si>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</si>
  <si>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</si>
  <si>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</si>
  <si>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</si>
  <si>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</si>
  <si>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</si>
  <si>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</si>
  <si>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</si>
  <si>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</si>
  <si>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</si>
  <si>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</si>
  <si>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</si>
  <si>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</si>
  <si>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</si>
  <si>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</si>
  <si>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</si>
  <si>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</si>
  <si>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</si>
  <si>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</si>
  <si>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</si>
  <si>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</si>
  <si>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</si>
  <si>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</si>
  <si>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</si>
  <si>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</si>
  <si>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</si>
  <si>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</si>
  <si>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</si>
  <si>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</si>
  <si>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</si>
  <si>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</si>
  <si>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</si>
  <si>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</si>
  <si>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</si>
  <si>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</si>
  <si>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</si>
  <si>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</si>
  <si>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</si>
  <si>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</si>
  <si>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</si>
  <si>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</si>
  <si>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</si>
  <si>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</si>
  <si>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</si>
  <si>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</si>
  <si>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</si>
  <si>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</si>
  <si>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</si>
  <si>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</si>
  <si>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</si>
  <si>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</si>
  <si>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</si>
  <si>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</si>
  <si>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</si>
  <si>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</si>
  <si>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6.3. Revisão de Remuneração pelo Transporte Coletivo </t>
  </si>
  <si>
    <t>OPERAÇÃO 14/04/17 - VENCIMENTO 26/04/17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</si>
</sst>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2" fillId="35" borderId="4" xfId="46" applyNumberFormat="1" applyFont="1" applyFill="1" applyBorder="1" applyAlignment="1">
      <alignment horizontal="center"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134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91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4" t="s">
        <v>90</v>
      </c>
      <c r="J5" s="84" t="s">
        <v>89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181493</v>
      </c>
      <c r="C7" s="9">
        <f t="shared" si="0"/>
        <v>237287</v>
      </c>
      <c r="D7" s="9">
        <f t="shared" si="0"/>
        <v>275492</v>
      </c>
      <c r="E7" s="9">
        <f t="shared" si="0"/>
        <v>149183</v>
      </c>
      <c r="F7" s="9">
        <f t="shared" si="0"/>
        <v>248415</v>
      </c>
      <c r="G7" s="9">
        <f t="shared" si="0"/>
        <v>409028</v>
      </c>
      <c r="H7" s="9">
        <f t="shared" si="0"/>
        <v>146063</v>
      </c>
      <c r="I7" s="9">
        <f t="shared" si="0"/>
        <v>27754</v>
      </c>
      <c r="J7" s="9">
        <f t="shared" si="0"/>
        <v>119350</v>
      </c>
      <c r="K7" s="9">
        <f t="shared" si="0"/>
        <v>1794065</v>
      </c>
      <c r="L7" s="52"/>
    </row>
    <row r="8" spans="1:11" ht="17.25" customHeight="1">
      <c r="A8" s="10" t="s">
        <v>97</v>
      </c>
      <c r="B8" s="11">
        <f>B9+B12+B16</f>
        <v>88619</v>
      </c>
      <c r="C8" s="11">
        <f aca="true" t="shared" si="1" ref="C8:J8">C9+C12+C16</f>
        <v>120464</v>
      </c>
      <c r="D8" s="11">
        <f t="shared" si="1"/>
        <v>131900</v>
      </c>
      <c r="E8" s="11">
        <f t="shared" si="1"/>
        <v>76204</v>
      </c>
      <c r="F8" s="11">
        <f t="shared" si="1"/>
        <v>119428</v>
      </c>
      <c r="G8" s="11">
        <f t="shared" si="1"/>
        <v>205453</v>
      </c>
      <c r="H8" s="11">
        <f t="shared" si="1"/>
        <v>81289</v>
      </c>
      <c r="I8" s="11">
        <f t="shared" si="1"/>
        <v>12666</v>
      </c>
      <c r="J8" s="11">
        <f t="shared" si="1"/>
        <v>57149</v>
      </c>
      <c r="K8" s="11">
        <f>SUM(B8:J8)</f>
        <v>893172</v>
      </c>
    </row>
    <row r="9" spans="1:11" ht="17.25" customHeight="1">
      <c r="A9" s="15" t="s">
        <v>16</v>
      </c>
      <c r="B9" s="13">
        <f>+B10+B11</f>
        <v>15337</v>
      </c>
      <c r="C9" s="13">
        <f aca="true" t="shared" si="2" ref="C9:J9">+C10+C11</f>
        <v>21783</v>
      </c>
      <c r="D9" s="13">
        <f t="shared" si="2"/>
        <v>22777</v>
      </c>
      <c r="E9" s="13">
        <f t="shared" si="2"/>
        <v>12955</v>
      </c>
      <c r="F9" s="13">
        <f t="shared" si="2"/>
        <v>16602</v>
      </c>
      <c r="G9" s="13">
        <f t="shared" si="2"/>
        <v>21410</v>
      </c>
      <c r="H9" s="13">
        <f t="shared" si="2"/>
        <v>15076</v>
      </c>
      <c r="I9" s="13">
        <f t="shared" si="2"/>
        <v>2547</v>
      </c>
      <c r="J9" s="13">
        <f t="shared" si="2"/>
        <v>9175</v>
      </c>
      <c r="K9" s="11">
        <f>SUM(B9:J9)</f>
        <v>137662</v>
      </c>
    </row>
    <row r="10" spans="1:11" ht="17.25" customHeight="1">
      <c r="A10" s="29" t="s">
        <v>17</v>
      </c>
      <c r="B10" s="13">
        <v>15337</v>
      </c>
      <c r="C10" s="13">
        <v>21783</v>
      </c>
      <c r="D10" s="13">
        <v>22777</v>
      </c>
      <c r="E10" s="13">
        <v>12955</v>
      </c>
      <c r="F10" s="13">
        <v>16602</v>
      </c>
      <c r="G10" s="13">
        <v>21410</v>
      </c>
      <c r="H10" s="13">
        <v>15076</v>
      </c>
      <c r="I10" s="13">
        <v>2547</v>
      </c>
      <c r="J10" s="13">
        <v>9175</v>
      </c>
      <c r="K10" s="11">
        <f>SUM(B10:J10)</f>
        <v>137662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58791</v>
      </c>
      <c r="C12" s="17">
        <f t="shared" si="3"/>
        <v>80640</v>
      </c>
      <c r="D12" s="17">
        <f t="shared" si="3"/>
        <v>88508</v>
      </c>
      <c r="E12" s="17">
        <f t="shared" si="3"/>
        <v>51979</v>
      </c>
      <c r="F12" s="17">
        <f t="shared" si="3"/>
        <v>80243</v>
      </c>
      <c r="G12" s="17">
        <f t="shared" si="3"/>
        <v>140750</v>
      </c>
      <c r="H12" s="17">
        <f t="shared" si="3"/>
        <v>54570</v>
      </c>
      <c r="I12" s="17">
        <f t="shared" si="3"/>
        <v>7969</v>
      </c>
      <c r="J12" s="17">
        <f t="shared" si="3"/>
        <v>38914</v>
      </c>
      <c r="K12" s="11">
        <f aca="true" t="shared" si="4" ref="K12:K27">SUM(B12:J12)</f>
        <v>602364</v>
      </c>
    </row>
    <row r="13" spans="1:13" ht="17.25" customHeight="1">
      <c r="A13" s="14" t="s">
        <v>19</v>
      </c>
      <c r="B13" s="13">
        <v>27005</v>
      </c>
      <c r="C13" s="13">
        <v>40084</v>
      </c>
      <c r="D13" s="13">
        <v>45120</v>
      </c>
      <c r="E13" s="13">
        <v>26080</v>
      </c>
      <c r="F13" s="13">
        <v>37755</v>
      </c>
      <c r="G13" s="13">
        <v>60999</v>
      </c>
      <c r="H13" s="13">
        <v>23531</v>
      </c>
      <c r="I13" s="13">
        <v>4318</v>
      </c>
      <c r="J13" s="13">
        <v>20399</v>
      </c>
      <c r="K13" s="11">
        <f t="shared" si="4"/>
        <v>285291</v>
      </c>
      <c r="L13" s="52"/>
      <c r="M13" s="53"/>
    </row>
    <row r="14" spans="1:12" ht="17.25" customHeight="1">
      <c r="A14" s="14" t="s">
        <v>20</v>
      </c>
      <c r="B14" s="13">
        <v>30460</v>
      </c>
      <c r="C14" s="13">
        <v>38557</v>
      </c>
      <c r="D14" s="13">
        <v>41910</v>
      </c>
      <c r="E14" s="13">
        <v>24614</v>
      </c>
      <c r="F14" s="13">
        <v>41072</v>
      </c>
      <c r="G14" s="13">
        <v>77631</v>
      </c>
      <c r="H14" s="13">
        <v>29231</v>
      </c>
      <c r="I14" s="13">
        <v>3441</v>
      </c>
      <c r="J14" s="13">
        <v>17990</v>
      </c>
      <c r="K14" s="11">
        <f t="shared" si="4"/>
        <v>304906</v>
      </c>
      <c r="L14" s="52"/>
    </row>
    <row r="15" spans="1:11" ht="17.25" customHeight="1">
      <c r="A15" s="14" t="s">
        <v>21</v>
      </c>
      <c r="B15" s="13">
        <v>1326</v>
      </c>
      <c r="C15" s="13">
        <v>1999</v>
      </c>
      <c r="D15" s="13">
        <v>1478</v>
      </c>
      <c r="E15" s="13">
        <v>1285</v>
      </c>
      <c r="F15" s="13">
        <v>1416</v>
      </c>
      <c r="G15" s="13">
        <v>2120</v>
      </c>
      <c r="H15" s="13">
        <v>1808</v>
      </c>
      <c r="I15" s="13">
        <v>210</v>
      </c>
      <c r="J15" s="13">
        <v>525</v>
      </c>
      <c r="K15" s="11">
        <f t="shared" si="4"/>
        <v>12167</v>
      </c>
    </row>
    <row r="16" spans="1:11" ht="17.25" customHeight="1">
      <c r="A16" s="15" t="s">
        <v>93</v>
      </c>
      <c r="B16" s="13">
        <f>B17+B18+B19</f>
        <v>14491</v>
      </c>
      <c r="C16" s="13">
        <f aca="true" t="shared" si="5" ref="C16:J16">C17+C18+C19</f>
        <v>18041</v>
      </c>
      <c r="D16" s="13">
        <f t="shared" si="5"/>
        <v>20615</v>
      </c>
      <c r="E16" s="13">
        <f t="shared" si="5"/>
        <v>11270</v>
      </c>
      <c r="F16" s="13">
        <f t="shared" si="5"/>
        <v>22583</v>
      </c>
      <c r="G16" s="13">
        <f t="shared" si="5"/>
        <v>43293</v>
      </c>
      <c r="H16" s="13">
        <f t="shared" si="5"/>
        <v>11643</v>
      </c>
      <c r="I16" s="13">
        <f t="shared" si="5"/>
        <v>2150</v>
      </c>
      <c r="J16" s="13">
        <f t="shared" si="5"/>
        <v>9060</v>
      </c>
      <c r="K16" s="11">
        <f t="shared" si="4"/>
        <v>153146</v>
      </c>
    </row>
    <row r="17" spans="1:11" ht="17.25" customHeight="1">
      <c r="A17" s="14" t="s">
        <v>94</v>
      </c>
      <c r="B17" s="13">
        <v>7739</v>
      </c>
      <c r="C17" s="13">
        <v>10358</v>
      </c>
      <c r="D17" s="13">
        <v>11295</v>
      </c>
      <c r="E17" s="13">
        <v>6297</v>
      </c>
      <c r="F17" s="13">
        <v>12381</v>
      </c>
      <c r="G17" s="13">
        <v>20304</v>
      </c>
      <c r="H17" s="13">
        <v>6015</v>
      </c>
      <c r="I17" s="13">
        <v>1255</v>
      </c>
      <c r="J17" s="13">
        <v>4831</v>
      </c>
      <c r="K17" s="11">
        <f t="shared" si="4"/>
        <v>80475</v>
      </c>
    </row>
    <row r="18" spans="1:11" ht="17.25" customHeight="1">
      <c r="A18" s="14" t="s">
        <v>95</v>
      </c>
      <c r="B18" s="13">
        <v>6512</v>
      </c>
      <c r="C18" s="13">
        <v>7448</v>
      </c>
      <c r="D18" s="13">
        <v>9182</v>
      </c>
      <c r="E18" s="13">
        <v>4816</v>
      </c>
      <c r="F18" s="13">
        <v>10023</v>
      </c>
      <c r="G18" s="13">
        <v>22716</v>
      </c>
      <c r="H18" s="13">
        <v>5439</v>
      </c>
      <c r="I18" s="13">
        <v>875</v>
      </c>
      <c r="J18" s="13">
        <v>4168</v>
      </c>
      <c r="K18" s="11">
        <f t="shared" si="4"/>
        <v>71179</v>
      </c>
    </row>
    <row r="19" spans="1:11" ht="17.25" customHeight="1">
      <c r="A19" s="14" t="s">
        <v>96</v>
      </c>
      <c r="B19" s="13">
        <v>240</v>
      </c>
      <c r="C19" s="13">
        <v>235</v>
      </c>
      <c r="D19" s="13">
        <v>138</v>
      </c>
      <c r="E19" s="13">
        <v>157</v>
      </c>
      <c r="F19" s="13">
        <v>179</v>
      </c>
      <c r="G19" s="13">
        <v>273</v>
      </c>
      <c r="H19" s="13">
        <v>189</v>
      </c>
      <c r="I19" s="13">
        <v>20</v>
      </c>
      <c r="J19" s="13">
        <v>61</v>
      </c>
      <c r="K19" s="11">
        <f t="shared" si="4"/>
        <v>1492</v>
      </c>
    </row>
    <row r="20" spans="1:11" ht="17.25" customHeight="1">
      <c r="A20" s="16" t="s">
        <v>22</v>
      </c>
      <c r="B20" s="11">
        <f>+B21+B22+B23</f>
        <v>48866</v>
      </c>
      <c r="C20" s="11">
        <f aca="true" t="shared" si="6" ref="C20:J20">+C21+C22+C23</f>
        <v>54635</v>
      </c>
      <c r="D20" s="11">
        <f t="shared" si="6"/>
        <v>69616</v>
      </c>
      <c r="E20" s="11">
        <f t="shared" si="6"/>
        <v>34943</v>
      </c>
      <c r="F20" s="11">
        <f t="shared" si="6"/>
        <v>73440</v>
      </c>
      <c r="G20" s="11">
        <f t="shared" si="6"/>
        <v>130681</v>
      </c>
      <c r="H20" s="11">
        <f t="shared" si="6"/>
        <v>35786</v>
      </c>
      <c r="I20" s="11">
        <f t="shared" si="6"/>
        <v>7015</v>
      </c>
      <c r="J20" s="11">
        <f t="shared" si="6"/>
        <v>28036</v>
      </c>
      <c r="K20" s="11">
        <f t="shared" si="4"/>
        <v>483018</v>
      </c>
    </row>
    <row r="21" spans="1:12" ht="17.25" customHeight="1">
      <c r="A21" s="12" t="s">
        <v>23</v>
      </c>
      <c r="B21" s="13">
        <v>25994</v>
      </c>
      <c r="C21" s="13">
        <v>31779</v>
      </c>
      <c r="D21" s="13">
        <v>40791</v>
      </c>
      <c r="E21" s="13">
        <v>20370</v>
      </c>
      <c r="F21" s="13">
        <v>39366</v>
      </c>
      <c r="G21" s="13">
        <v>62898</v>
      </c>
      <c r="H21" s="13">
        <v>19077</v>
      </c>
      <c r="I21" s="13">
        <v>4456</v>
      </c>
      <c r="J21" s="13">
        <v>16285</v>
      </c>
      <c r="K21" s="11">
        <f t="shared" si="4"/>
        <v>261016</v>
      </c>
      <c r="L21" s="52"/>
    </row>
    <row r="22" spans="1:12" ht="17.25" customHeight="1">
      <c r="A22" s="12" t="s">
        <v>24</v>
      </c>
      <c r="B22" s="13">
        <v>22212</v>
      </c>
      <c r="C22" s="13">
        <v>22065</v>
      </c>
      <c r="D22" s="13">
        <v>28007</v>
      </c>
      <c r="E22" s="13">
        <v>14120</v>
      </c>
      <c r="F22" s="13">
        <v>33280</v>
      </c>
      <c r="G22" s="13">
        <v>66602</v>
      </c>
      <c r="H22" s="13">
        <v>16117</v>
      </c>
      <c r="I22" s="13">
        <v>2457</v>
      </c>
      <c r="J22" s="13">
        <v>11466</v>
      </c>
      <c r="K22" s="11">
        <f t="shared" si="4"/>
        <v>216326</v>
      </c>
      <c r="L22" s="52"/>
    </row>
    <row r="23" spans="1:11" ht="17.25" customHeight="1">
      <c r="A23" s="12" t="s">
        <v>25</v>
      </c>
      <c r="B23" s="13">
        <v>660</v>
      </c>
      <c r="C23" s="13">
        <v>791</v>
      </c>
      <c r="D23" s="13">
        <v>818</v>
      </c>
      <c r="E23" s="13">
        <v>453</v>
      </c>
      <c r="F23" s="13">
        <v>794</v>
      </c>
      <c r="G23" s="13">
        <v>1181</v>
      </c>
      <c r="H23" s="13">
        <v>592</v>
      </c>
      <c r="I23" s="13">
        <v>102</v>
      </c>
      <c r="J23" s="13">
        <v>285</v>
      </c>
      <c r="K23" s="11">
        <f t="shared" si="4"/>
        <v>5676</v>
      </c>
    </row>
    <row r="24" spans="1:11" ht="17.25" customHeight="1">
      <c r="A24" s="16" t="s">
        <v>26</v>
      </c>
      <c r="B24" s="13">
        <f>+B25+B26</f>
        <v>44008</v>
      </c>
      <c r="C24" s="13">
        <f aca="true" t="shared" si="7" ref="C24:J24">+C25+C26</f>
        <v>62188</v>
      </c>
      <c r="D24" s="13">
        <f t="shared" si="7"/>
        <v>73976</v>
      </c>
      <c r="E24" s="13">
        <f t="shared" si="7"/>
        <v>38036</v>
      </c>
      <c r="F24" s="13">
        <f t="shared" si="7"/>
        <v>55547</v>
      </c>
      <c r="G24" s="13">
        <f t="shared" si="7"/>
        <v>72894</v>
      </c>
      <c r="H24" s="13">
        <f t="shared" si="7"/>
        <v>28186</v>
      </c>
      <c r="I24" s="13">
        <f t="shared" si="7"/>
        <v>8073</v>
      </c>
      <c r="J24" s="13">
        <f t="shared" si="7"/>
        <v>34165</v>
      </c>
      <c r="K24" s="11">
        <f t="shared" si="4"/>
        <v>417073</v>
      </c>
    </row>
    <row r="25" spans="1:12" ht="17.25" customHeight="1">
      <c r="A25" s="12" t="s">
        <v>115</v>
      </c>
      <c r="B25" s="13">
        <v>22207</v>
      </c>
      <c r="C25" s="13">
        <v>32845</v>
      </c>
      <c r="D25" s="13">
        <v>42821</v>
      </c>
      <c r="E25" s="13">
        <v>21705</v>
      </c>
      <c r="F25" s="13">
        <v>28796</v>
      </c>
      <c r="G25" s="13">
        <v>36401</v>
      </c>
      <c r="H25" s="13">
        <v>14721</v>
      </c>
      <c r="I25" s="13">
        <v>5424</v>
      </c>
      <c r="J25" s="13">
        <v>18136</v>
      </c>
      <c r="K25" s="11">
        <f t="shared" si="4"/>
        <v>223056</v>
      </c>
      <c r="L25" s="52"/>
    </row>
    <row r="26" spans="1:12" ht="17.25" customHeight="1">
      <c r="A26" s="12" t="s">
        <v>116</v>
      </c>
      <c r="B26" s="13">
        <v>21801</v>
      </c>
      <c r="C26" s="13">
        <v>29343</v>
      </c>
      <c r="D26" s="13">
        <v>31155</v>
      </c>
      <c r="E26" s="13">
        <v>16331</v>
      </c>
      <c r="F26" s="13">
        <v>26751</v>
      </c>
      <c r="G26" s="13">
        <v>36493</v>
      </c>
      <c r="H26" s="13">
        <v>13465</v>
      </c>
      <c r="I26" s="13">
        <v>2649</v>
      </c>
      <c r="J26" s="13">
        <v>16029</v>
      </c>
      <c r="K26" s="11">
        <f t="shared" si="4"/>
        <v>194017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802</v>
      </c>
      <c r="I27" s="11">
        <v>0</v>
      </c>
      <c r="J27" s="11">
        <v>0</v>
      </c>
      <c r="K27" s="11">
        <f t="shared" si="4"/>
        <v>802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31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30132.76</v>
      </c>
      <c r="I35" s="19">
        <v>0</v>
      </c>
      <c r="J35" s="19">
        <v>0</v>
      </c>
      <c r="K35" s="23">
        <f>SUM(B35:J35)</f>
        <v>30132.76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526187.05</v>
      </c>
      <c r="C47" s="22">
        <f aca="true" t="shared" si="12" ref="C47:H47">+C48+C57</f>
        <v>765691.49</v>
      </c>
      <c r="D47" s="22">
        <f t="shared" si="12"/>
        <v>994491.68</v>
      </c>
      <c r="E47" s="22">
        <f t="shared" si="12"/>
        <v>469129.48</v>
      </c>
      <c r="F47" s="22">
        <f t="shared" si="12"/>
        <v>759262.5599999999</v>
      </c>
      <c r="G47" s="22">
        <f t="shared" si="12"/>
        <v>1051959.28</v>
      </c>
      <c r="H47" s="22">
        <f t="shared" si="12"/>
        <v>469410.73999999993</v>
      </c>
      <c r="I47" s="22">
        <f>+I48+I57</f>
        <v>141259.5</v>
      </c>
      <c r="J47" s="22">
        <f>+J48+J57</f>
        <v>373974.63</v>
      </c>
      <c r="K47" s="22">
        <f>SUM(B47:J47)</f>
        <v>5551366.41</v>
      </c>
    </row>
    <row r="48" spans="1:11" ht="17.25" customHeight="1">
      <c r="A48" s="16" t="s">
        <v>108</v>
      </c>
      <c r="B48" s="23">
        <f>SUM(B49:B56)</f>
        <v>507480.66000000003</v>
      </c>
      <c r="C48" s="23">
        <f aca="true" t="shared" si="13" ref="C48:J48">SUM(C49:C56)</f>
        <v>742216.27</v>
      </c>
      <c r="D48" s="23">
        <f t="shared" si="13"/>
        <v>969120.1000000001</v>
      </c>
      <c r="E48" s="23">
        <f t="shared" si="13"/>
        <v>446775.43</v>
      </c>
      <c r="F48" s="23">
        <f t="shared" si="13"/>
        <v>735845.19</v>
      </c>
      <c r="G48" s="23">
        <f t="shared" si="13"/>
        <v>1022473.96</v>
      </c>
      <c r="H48" s="23">
        <f t="shared" si="13"/>
        <v>449470.06999999995</v>
      </c>
      <c r="I48" s="23">
        <f t="shared" si="13"/>
        <v>141259.5</v>
      </c>
      <c r="J48" s="23">
        <f t="shared" si="13"/>
        <v>359992.54</v>
      </c>
      <c r="K48" s="23">
        <f aca="true" t="shared" si="14" ref="K48:K57">SUM(B48:J48)</f>
        <v>5374633.720000001</v>
      </c>
    </row>
    <row r="49" spans="1:11" ht="17.25" customHeight="1">
      <c r="A49" s="34" t="s">
        <v>43</v>
      </c>
      <c r="B49" s="23">
        <f aca="true" t="shared" si="15" ref="B49:H49">ROUND(B30*B7,2)</f>
        <v>504260.15</v>
      </c>
      <c r="C49" s="23">
        <f t="shared" si="15"/>
        <v>735969.36</v>
      </c>
      <c r="D49" s="23">
        <f t="shared" si="15"/>
        <v>964111.8</v>
      </c>
      <c r="E49" s="23">
        <f t="shared" si="15"/>
        <v>444013.36</v>
      </c>
      <c r="F49" s="23">
        <f t="shared" si="15"/>
        <v>731731.22</v>
      </c>
      <c r="G49" s="23">
        <f t="shared" si="15"/>
        <v>1016639.09</v>
      </c>
      <c r="H49" s="23">
        <f t="shared" si="15"/>
        <v>416294.16</v>
      </c>
      <c r="I49" s="23">
        <f>ROUND(I30*I7,2)</f>
        <v>140193.78</v>
      </c>
      <c r="J49" s="23">
        <f>ROUND(J30*J7,2)</f>
        <v>357775.5</v>
      </c>
      <c r="K49" s="23">
        <f t="shared" si="14"/>
        <v>5310988.42</v>
      </c>
    </row>
    <row r="50" spans="1:11" ht="17.25" customHeight="1">
      <c r="A50" s="34" t="s">
        <v>44</v>
      </c>
      <c r="B50" s="19">
        <v>0</v>
      </c>
      <c r="C50" s="23">
        <f>ROUND(C31*C7,2)</f>
        <v>1635.9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1635.9</v>
      </c>
    </row>
    <row r="51" spans="1:11" ht="17.25" customHeight="1">
      <c r="A51" s="66" t="s">
        <v>104</v>
      </c>
      <c r="B51" s="67">
        <f aca="true" t="shared" si="16" ref="B51:H51">ROUND(B32*B7,2)</f>
        <v>-871.17</v>
      </c>
      <c r="C51" s="67">
        <f t="shared" si="16"/>
        <v>-1162.71</v>
      </c>
      <c r="D51" s="67">
        <f t="shared" si="16"/>
        <v>-1377.46</v>
      </c>
      <c r="E51" s="67">
        <f t="shared" si="16"/>
        <v>-683.33</v>
      </c>
      <c r="F51" s="67">
        <f t="shared" si="16"/>
        <v>-1167.55</v>
      </c>
      <c r="G51" s="67">
        <f t="shared" si="16"/>
        <v>-1595.21</v>
      </c>
      <c r="H51" s="67">
        <f t="shared" si="16"/>
        <v>-671.89</v>
      </c>
      <c r="I51" s="19">
        <v>0</v>
      </c>
      <c r="J51" s="19">
        <v>0</v>
      </c>
      <c r="K51" s="67">
        <f>SUM(B51:J51)</f>
        <v>-7529.320000000001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30132.76</v>
      </c>
      <c r="I53" s="31">
        <f>+I35</f>
        <v>0</v>
      </c>
      <c r="J53" s="31">
        <f>+J35</f>
        <v>0</v>
      </c>
      <c r="K53" s="23">
        <f t="shared" si="14"/>
        <v>30132.76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18706.39</v>
      </c>
      <c r="C57" s="36">
        <v>23475.22</v>
      </c>
      <c r="D57" s="36">
        <v>25371.58</v>
      </c>
      <c r="E57" s="36">
        <v>22354.05</v>
      </c>
      <c r="F57" s="36">
        <v>23417.37</v>
      </c>
      <c r="G57" s="36">
        <v>29485.32</v>
      </c>
      <c r="H57" s="36">
        <v>19940.67</v>
      </c>
      <c r="I57" s="19">
        <v>0</v>
      </c>
      <c r="J57" s="36">
        <v>13982.09</v>
      </c>
      <c r="K57" s="36">
        <f t="shared" si="14"/>
        <v>176732.68999999997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+B62+B69+B101+B102</f>
        <v>-58280.6</v>
      </c>
      <c r="C61" s="35">
        <f t="shared" si="17"/>
        <v>-82852.03</v>
      </c>
      <c r="D61" s="35">
        <f t="shared" si="17"/>
        <v>-88661.97</v>
      </c>
      <c r="E61" s="35">
        <f t="shared" si="17"/>
        <v>-49229</v>
      </c>
      <c r="F61" s="35">
        <f t="shared" si="17"/>
        <v>-63480.93</v>
      </c>
      <c r="G61" s="35">
        <f t="shared" si="17"/>
        <v>-82364.04</v>
      </c>
      <c r="H61" s="35">
        <f t="shared" si="17"/>
        <v>-57288.8</v>
      </c>
      <c r="I61" s="35">
        <f t="shared" si="17"/>
        <v>-12029.93</v>
      </c>
      <c r="J61" s="35">
        <f t="shared" si="17"/>
        <v>-34865</v>
      </c>
      <c r="K61" s="35">
        <f>SUM(B61:J61)</f>
        <v>-529052.2999999999</v>
      </c>
    </row>
    <row r="62" spans="1:11" ht="18.75" customHeight="1">
      <c r="A62" s="16" t="s">
        <v>74</v>
      </c>
      <c r="B62" s="35">
        <f aca="true" t="shared" si="18" ref="B62:J62">B63+B64+B65+B66+B67+B68</f>
        <v>-58280.6</v>
      </c>
      <c r="C62" s="35">
        <f t="shared" si="18"/>
        <v>-82775.4</v>
      </c>
      <c r="D62" s="35">
        <f t="shared" si="18"/>
        <v>-86552.6</v>
      </c>
      <c r="E62" s="35">
        <f t="shared" si="18"/>
        <v>-49229</v>
      </c>
      <c r="F62" s="35">
        <f t="shared" si="18"/>
        <v>-63087.6</v>
      </c>
      <c r="G62" s="35">
        <f t="shared" si="18"/>
        <v>-81358</v>
      </c>
      <c r="H62" s="35">
        <f t="shared" si="18"/>
        <v>-57288.8</v>
      </c>
      <c r="I62" s="35">
        <f t="shared" si="18"/>
        <v>-9678.6</v>
      </c>
      <c r="J62" s="35">
        <f t="shared" si="18"/>
        <v>-34865</v>
      </c>
      <c r="K62" s="35">
        <f aca="true" t="shared" si="19" ref="K62:K91">SUM(B62:J62)</f>
        <v>-523115.5999999999</v>
      </c>
    </row>
    <row r="63" spans="1:11" ht="18.75" customHeight="1">
      <c r="A63" s="12" t="s">
        <v>75</v>
      </c>
      <c r="B63" s="35">
        <f>-ROUND(B9*$D$3,2)</f>
        <v>-58280.6</v>
      </c>
      <c r="C63" s="35">
        <f aca="true" t="shared" si="20" ref="C63:J63">-ROUND(C9*$D$3,2)</f>
        <v>-82775.4</v>
      </c>
      <c r="D63" s="35">
        <f t="shared" si="20"/>
        <v>-86552.6</v>
      </c>
      <c r="E63" s="35">
        <f t="shared" si="20"/>
        <v>-49229</v>
      </c>
      <c r="F63" s="35">
        <f t="shared" si="20"/>
        <v>-63087.6</v>
      </c>
      <c r="G63" s="35">
        <f t="shared" si="20"/>
        <v>-81358</v>
      </c>
      <c r="H63" s="35">
        <f t="shared" si="20"/>
        <v>-57288.8</v>
      </c>
      <c r="I63" s="35">
        <f t="shared" si="20"/>
        <v>-9678.6</v>
      </c>
      <c r="J63" s="35">
        <f t="shared" si="20"/>
        <v>-34865</v>
      </c>
      <c r="K63" s="35">
        <f t="shared" si="19"/>
        <v>-523115.5999999999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105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19">
        <v>0</v>
      </c>
      <c r="C69" s="67">
        <f aca="true" t="shared" si="21" ref="B69:J69">SUM(C70:C99)</f>
        <v>-76.63</v>
      </c>
      <c r="D69" s="67">
        <f t="shared" si="21"/>
        <v>-2109.37</v>
      </c>
      <c r="E69" s="19">
        <v>0</v>
      </c>
      <c r="F69" s="67">
        <f t="shared" si="21"/>
        <v>-393.33</v>
      </c>
      <c r="G69" s="67">
        <f t="shared" si="21"/>
        <v>-1006.04</v>
      </c>
      <c r="H69" s="19">
        <v>0</v>
      </c>
      <c r="I69" s="67">
        <f t="shared" si="21"/>
        <v>-2351.33</v>
      </c>
      <c r="J69" s="19">
        <v>0</v>
      </c>
      <c r="K69" s="67">
        <f t="shared" si="19"/>
        <v>-5936.7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-2351.33</v>
      </c>
      <c r="J72" s="19">
        <v>0</v>
      </c>
      <c r="K72" s="67">
        <f t="shared" si="19"/>
        <v>-3847.99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67">
        <v>-1000</v>
      </c>
      <c r="E84" s="19">
        <v>0</v>
      </c>
      <c r="F84" s="19">
        <v>0</v>
      </c>
      <c r="G84" s="67">
        <v>-1000</v>
      </c>
      <c r="H84" s="19">
        <v>0</v>
      </c>
      <c r="I84" s="19">
        <v>0</v>
      </c>
      <c r="J84" s="19">
        <v>0</v>
      </c>
      <c r="K84" s="67">
        <f t="shared" si="19"/>
        <v>-2000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5"/>
    </row>
    <row r="102" spans="1:12" ht="18.75" customHeight="1">
      <c r="A102" s="16" t="s">
        <v>101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83</v>
      </c>
      <c r="B104" s="24">
        <f aca="true" t="shared" si="22" ref="B104:H104">+B105+B106</f>
        <v>467906.45000000007</v>
      </c>
      <c r="C104" s="24">
        <f t="shared" si="22"/>
        <v>682839.46</v>
      </c>
      <c r="D104" s="24">
        <f t="shared" si="22"/>
        <v>905829.7100000001</v>
      </c>
      <c r="E104" s="24">
        <f t="shared" si="22"/>
        <v>419900.48</v>
      </c>
      <c r="F104" s="24">
        <f t="shared" si="22"/>
        <v>695781.63</v>
      </c>
      <c r="G104" s="24">
        <f t="shared" si="22"/>
        <v>969595.2399999999</v>
      </c>
      <c r="H104" s="24">
        <f t="shared" si="22"/>
        <v>412121.93999999994</v>
      </c>
      <c r="I104" s="24">
        <f>+I105+I106</f>
        <v>129229.56999999999</v>
      </c>
      <c r="J104" s="24">
        <f>+J105+J106</f>
        <v>339109.63</v>
      </c>
      <c r="K104" s="48">
        <f>SUM(B104:J104)</f>
        <v>5022314.11</v>
      </c>
      <c r="L104" s="54"/>
    </row>
    <row r="105" spans="1:12" ht="18" customHeight="1">
      <c r="A105" s="16" t="s">
        <v>82</v>
      </c>
      <c r="B105" s="24">
        <f aca="true" t="shared" si="23" ref="B105:J105">+B48+B62+B69+B101</f>
        <v>449200.06000000006</v>
      </c>
      <c r="C105" s="24">
        <f t="shared" si="23"/>
        <v>659364.24</v>
      </c>
      <c r="D105" s="24">
        <f t="shared" si="23"/>
        <v>880458.1300000001</v>
      </c>
      <c r="E105" s="24">
        <f t="shared" si="23"/>
        <v>397546.43</v>
      </c>
      <c r="F105" s="24">
        <f t="shared" si="23"/>
        <v>672364.26</v>
      </c>
      <c r="G105" s="24">
        <f t="shared" si="23"/>
        <v>940109.9199999999</v>
      </c>
      <c r="H105" s="24">
        <f t="shared" si="23"/>
        <v>392181.26999999996</v>
      </c>
      <c r="I105" s="24">
        <f t="shared" si="23"/>
        <v>129229.56999999999</v>
      </c>
      <c r="J105" s="24">
        <f t="shared" si="23"/>
        <v>325127.54</v>
      </c>
      <c r="K105" s="48">
        <f>SUM(B105:J105)</f>
        <v>4845581.42</v>
      </c>
      <c r="L105" s="54"/>
    </row>
    <row r="106" spans="1:11" ht="18.75" customHeight="1">
      <c r="A106" s="16" t="s">
        <v>99</v>
      </c>
      <c r="B106" s="24">
        <f aca="true" t="shared" si="24" ref="B106:J106">IF(+B57+B102+B107&lt;0,0,(B57+B102+B107))</f>
        <v>18706.39</v>
      </c>
      <c r="C106" s="24">
        <f t="shared" si="24"/>
        <v>23475.22</v>
      </c>
      <c r="D106" s="24">
        <f t="shared" si="24"/>
        <v>25371.58</v>
      </c>
      <c r="E106" s="24">
        <f t="shared" si="24"/>
        <v>22354.05</v>
      </c>
      <c r="F106" s="24">
        <f t="shared" si="24"/>
        <v>23417.37</v>
      </c>
      <c r="G106" s="24">
        <f t="shared" si="24"/>
        <v>29485.32</v>
      </c>
      <c r="H106" s="24">
        <f t="shared" si="24"/>
        <v>19940.67</v>
      </c>
      <c r="I106" s="19">
        <f t="shared" si="24"/>
        <v>0</v>
      </c>
      <c r="J106" s="24">
        <f t="shared" si="24"/>
        <v>13982.09</v>
      </c>
      <c r="K106" s="48">
        <f>SUM(B106:J106)</f>
        <v>176732.68999999997</v>
      </c>
    </row>
    <row r="107" spans="1:13" ht="18.75" customHeight="1">
      <c r="A107" s="16" t="s">
        <v>84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69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5022314.11</v>
      </c>
      <c r="L112" s="54"/>
    </row>
    <row r="113" spans="1:11" ht="18.75" customHeight="1">
      <c r="A113" s="26" t="s">
        <v>70</v>
      </c>
      <c r="B113" s="27">
        <v>53644.38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53644.38</v>
      </c>
    </row>
    <row r="114" spans="1:11" ht="18.75" customHeight="1">
      <c r="A114" s="26" t="s">
        <v>71</v>
      </c>
      <c r="B114" s="27">
        <v>414262.07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1">SUM(B114:J114)</f>
        <v>414262.07</v>
      </c>
    </row>
    <row r="115" spans="1:11" ht="18.75" customHeight="1">
      <c r="A115" s="26" t="s">
        <v>72</v>
      </c>
      <c r="B115" s="40">
        <v>0</v>
      </c>
      <c r="C115" s="27">
        <f>+C104</f>
        <v>682839.46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682839.46</v>
      </c>
    </row>
    <row r="116" spans="1:11" ht="18.75" customHeight="1">
      <c r="A116" s="26" t="s">
        <v>73</v>
      </c>
      <c r="B116" s="40">
        <v>0</v>
      </c>
      <c r="C116" s="40">
        <v>0</v>
      </c>
      <c r="D116" s="27">
        <f>+D104</f>
        <v>905829.7100000001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905829.7100000001</v>
      </c>
    </row>
    <row r="117" spans="1:11" ht="18.75" customHeight="1">
      <c r="A117" s="26" t="s">
        <v>118</v>
      </c>
      <c r="B117" s="40">
        <v>0</v>
      </c>
      <c r="C117" s="40">
        <v>0</v>
      </c>
      <c r="D117" s="40">
        <v>0</v>
      </c>
      <c r="E117" s="27">
        <v>377910.43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377910.43</v>
      </c>
    </row>
    <row r="118" spans="1:11" ht="18.75" customHeight="1">
      <c r="A118" s="26" t="s">
        <v>119</v>
      </c>
      <c r="B118" s="40">
        <v>0</v>
      </c>
      <c r="C118" s="40">
        <v>0</v>
      </c>
      <c r="D118" s="40">
        <v>0</v>
      </c>
      <c r="E118" s="27">
        <v>41990.05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41990.05</v>
      </c>
    </row>
    <row r="119" spans="1:11" ht="18.75" customHeight="1">
      <c r="A119" s="68" t="s">
        <v>120</v>
      </c>
      <c r="B119" s="40">
        <v>0</v>
      </c>
      <c r="C119" s="40">
        <v>0</v>
      </c>
      <c r="D119" s="40">
        <v>0</v>
      </c>
      <c r="E119" s="40">
        <v>0</v>
      </c>
      <c r="F119" s="27">
        <v>134028.23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134028.23</v>
      </c>
    </row>
    <row r="120" spans="1:11" ht="18.75" customHeight="1">
      <c r="A120" s="68" t="s">
        <v>121</v>
      </c>
      <c r="B120" s="40">
        <v>0</v>
      </c>
      <c r="C120" s="40">
        <v>0</v>
      </c>
      <c r="D120" s="40">
        <v>0</v>
      </c>
      <c r="E120" s="40">
        <v>0</v>
      </c>
      <c r="F120" s="27">
        <v>246876.09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246876.09</v>
      </c>
    </row>
    <row r="121" spans="1:11" ht="18.75" customHeight="1">
      <c r="A121" s="68" t="s">
        <v>122</v>
      </c>
      <c r="B121" s="40">
        <v>0</v>
      </c>
      <c r="C121" s="40">
        <v>0</v>
      </c>
      <c r="D121" s="40">
        <v>0</v>
      </c>
      <c r="E121" s="40">
        <v>0</v>
      </c>
      <c r="F121" s="27">
        <v>40956.11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40956.11</v>
      </c>
    </row>
    <row r="122" spans="1:11" ht="18.75" customHeight="1">
      <c r="A122" s="68" t="s">
        <v>123</v>
      </c>
      <c r="B122" s="70">
        <v>0</v>
      </c>
      <c r="C122" s="70">
        <v>0</v>
      </c>
      <c r="D122" s="70">
        <v>0</v>
      </c>
      <c r="E122" s="70">
        <v>0</v>
      </c>
      <c r="F122" s="71">
        <v>273921.2</v>
      </c>
      <c r="G122" s="70">
        <v>0</v>
      </c>
      <c r="H122" s="70">
        <v>0</v>
      </c>
      <c r="I122" s="70">
        <v>0</v>
      </c>
      <c r="J122" s="70">
        <v>0</v>
      </c>
      <c r="K122" s="71">
        <f t="shared" si="25"/>
        <v>273921.2</v>
      </c>
    </row>
    <row r="123" spans="1:11" ht="18.75" customHeight="1">
      <c r="A123" s="68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293540.62</v>
      </c>
      <c r="H123" s="40">
        <v>0</v>
      </c>
      <c r="I123" s="40">
        <v>0</v>
      </c>
      <c r="J123" s="40">
        <v>0</v>
      </c>
      <c r="K123" s="41">
        <f t="shared" si="25"/>
        <v>293540.62</v>
      </c>
    </row>
    <row r="124" spans="1:11" ht="18.75" customHeight="1">
      <c r="A124" s="68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28058.82</v>
      </c>
      <c r="H124" s="40">
        <v>0</v>
      </c>
      <c r="I124" s="40">
        <v>0</v>
      </c>
      <c r="J124" s="40">
        <v>0</v>
      </c>
      <c r="K124" s="41">
        <f t="shared" si="25"/>
        <v>28058.82</v>
      </c>
    </row>
    <row r="125" spans="1:11" ht="18.75" customHeight="1">
      <c r="A125" s="68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139368.67</v>
      </c>
      <c r="H125" s="40">
        <v>0</v>
      </c>
      <c r="I125" s="40">
        <v>0</v>
      </c>
      <c r="J125" s="40">
        <v>0</v>
      </c>
      <c r="K125" s="41">
        <f t="shared" si="25"/>
        <v>139368.67</v>
      </c>
    </row>
    <row r="126" spans="1:11" ht="18.75" customHeight="1">
      <c r="A126" s="68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127316.1</v>
      </c>
      <c r="H126" s="40">
        <v>0</v>
      </c>
      <c r="I126" s="40">
        <v>0</v>
      </c>
      <c r="J126" s="40">
        <v>0</v>
      </c>
      <c r="K126" s="41">
        <f t="shared" si="25"/>
        <v>127316.1</v>
      </c>
    </row>
    <row r="127" spans="1:11" ht="18.75" customHeight="1">
      <c r="A127" s="68" t="s">
        <v>128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381311.03</v>
      </c>
      <c r="H127" s="40">
        <v>0</v>
      </c>
      <c r="I127" s="40">
        <v>0</v>
      </c>
      <c r="J127" s="40">
        <v>0</v>
      </c>
      <c r="K127" s="41">
        <f t="shared" si="25"/>
        <v>381311.03</v>
      </c>
    </row>
    <row r="128" spans="1:11" ht="18.75" customHeight="1">
      <c r="A128" s="68" t="s">
        <v>129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146820.42</v>
      </c>
      <c r="I128" s="40">
        <v>0</v>
      </c>
      <c r="J128" s="40">
        <v>0</v>
      </c>
      <c r="K128" s="41">
        <f t="shared" si="25"/>
        <v>146820.42</v>
      </c>
    </row>
    <row r="129" spans="1:11" ht="18.75" customHeight="1">
      <c r="A129" s="68" t="s">
        <v>130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265301.52</v>
      </c>
      <c r="I129" s="40">
        <v>0</v>
      </c>
      <c r="J129" s="40">
        <v>0</v>
      </c>
      <c r="K129" s="41">
        <f t="shared" si="25"/>
        <v>265301.52</v>
      </c>
    </row>
    <row r="130" spans="1:11" ht="18.75" customHeight="1">
      <c r="A130" s="68" t="s">
        <v>131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27">
        <v>129229.57</v>
      </c>
      <c r="J130" s="40">
        <v>0</v>
      </c>
      <c r="K130" s="41">
        <f t="shared" si="25"/>
        <v>129229.57</v>
      </c>
    </row>
    <row r="131" spans="1:11" ht="18.75" customHeight="1">
      <c r="A131" s="69" t="s">
        <v>132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v>339109.63</v>
      </c>
      <c r="K131" s="44">
        <f t="shared" si="25"/>
        <v>339109.63</v>
      </c>
    </row>
    <row r="132" spans="1:11" ht="18.75" customHeight="1">
      <c r="A132" s="76"/>
      <c r="B132" s="50">
        <v>0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f>J104-J131</f>
        <v>0</v>
      </c>
      <c r="K132" s="51"/>
    </row>
    <row r="133" ht="18.75" customHeight="1">
      <c r="A133" s="39"/>
    </row>
    <row r="134" ht="18.75" customHeight="1">
      <c r="A134" s="39"/>
    </row>
    <row r="135" ht="15.75">
      <c r="A135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2017-04-26T12:59:07Z</dcterms:modified>
  <cp:category/>
  <cp:version/>
  <cp:contentType/>
  <cp:contentStatus/>
</cp:coreProperties>
</file>