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<sst xmlns="http://schemas.openxmlformats.org/spreadsheetml/2006/main" count="135" uniqueCount="135">
  <si>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</si>
  <si>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</si>
  <si>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</si>
  <si>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</si>
  <si>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</si>
  <si>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</si>
  <si>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</si>
  <si>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</si>
  <si>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</si>
  <si>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</si>
  <si>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</si>
  <si>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</si>
  <si>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</si>
  <si>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</si>
  <si>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</si>
  <si>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</si>
  <si>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</si>
  <si>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</si>
  <si>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</si>
  <si>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</si>
  <si>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</si>
  <si>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</si>
  <si>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</si>
  <si>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</si>
  <si>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</si>
  <si>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</si>
  <si>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</si>
  <si>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</si>
  <si>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</si>
  <si>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</si>
  <si>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</si>
  <si>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</si>
  <si>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</si>
  <si>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</si>
  <si>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</si>
  <si>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</si>
  <si>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</si>
  <si>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</si>
  <si>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</si>
  <si>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</si>
  <si>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</si>
  <si>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</si>
  <si>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</si>
  <si>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</si>
  <si>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</si>
  <si>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</si>
  <si>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</si>
  <si>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</si>
  <si>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</si>
  <si>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</si>
  <si>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</si>
  <si>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</si>
  <si>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</si>
  <si>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</si>
  <si>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</si>
  <si>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</si>
  <si>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</si>
  <si>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</si>
  <si>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</si>
  <si>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</si>
  <si>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</si>
  <si>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</si>
  <si>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</si>
  <si>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</si>
  <si>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</si>
  <si>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</si>
  <si>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</si>
  <si>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</si>
  <si>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</si>
  <si>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</si>
  <si>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</si>
  <si>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</si>
  <si>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</si>
  <si>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</si>
  <si>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</si>
  <si>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</si>
  <si>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</si>
  <si>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</si>
  <si>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</si>
  <si>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</si>
  <si>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</si>
  <si>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</si>
  <si>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</si>
  <si>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</si>
  <si>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</si>
  <si>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</si>
  <si>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</si>
  <si>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</si>
  <si>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</si>
  <si>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</si>
  <si>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</si>
  <si>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</si>
  <si>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</si>
  <si>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</si>
  <si>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</si>
  <si>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</si>
  <si>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</si>
  <si>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</si>
  <si>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</si>
  <si>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</si>
  <si>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</si>
  <si>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</si>
  <si>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</si>
  <si>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</si>
  <si>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</si>
  <si>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</si>
  <si>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</si>
  <si>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</si>
  <si>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</si>
  <si>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</si>
  <si>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</si>
  <si>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</si>
  <si>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</si>
  <si>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</si>
  <si>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</si>
  <si>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</si>
  <si>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</si>
  <si>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</si>
  <si>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</si>
  <si>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</si>
  <si>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</si>
  <si>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</si>
  <si>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</si>
  <si>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</si>
  <si>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</si>
  <si>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</si>
  <si>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</si>
  <si>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</si>
  <si>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</si>
  <si>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</si>
  <si>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</si>
  <si>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</si>
  <si>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</si>
  <si>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</si>
  <si>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13/04/17 - VENCIMENTO 26/04/17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</si>
</sst>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616084</v>
      </c>
      <c r="C7" s="9">
        <f t="shared" si="0"/>
        <v>776320</v>
      </c>
      <c r="D7" s="9">
        <f t="shared" si="0"/>
        <v>825693</v>
      </c>
      <c r="E7" s="9">
        <f t="shared" si="0"/>
        <v>541857</v>
      </c>
      <c r="F7" s="9">
        <f t="shared" si="0"/>
        <v>741018</v>
      </c>
      <c r="G7" s="9">
        <f t="shared" si="0"/>
        <v>1258319</v>
      </c>
      <c r="H7" s="9">
        <f t="shared" si="0"/>
        <v>564586</v>
      </c>
      <c r="I7" s="9">
        <f t="shared" si="0"/>
        <v>121295</v>
      </c>
      <c r="J7" s="9">
        <f t="shared" si="0"/>
        <v>344031</v>
      </c>
      <c r="K7" s="9">
        <f t="shared" si="0"/>
        <v>5789203</v>
      </c>
      <c r="L7" s="52"/>
    </row>
    <row r="8" spans="1:11" ht="17.25" customHeight="1">
      <c r="A8" s="10" t="s">
        <v>97</v>
      </c>
      <c r="B8" s="11">
        <f>B9+B12+B16</f>
        <v>302982</v>
      </c>
      <c r="C8" s="11">
        <f aca="true" t="shared" si="1" ref="C8:J8">C9+C12+C16</f>
        <v>391270</v>
      </c>
      <c r="D8" s="11">
        <f t="shared" si="1"/>
        <v>388174</v>
      </c>
      <c r="E8" s="11">
        <f t="shared" si="1"/>
        <v>272756</v>
      </c>
      <c r="F8" s="11">
        <f t="shared" si="1"/>
        <v>361351</v>
      </c>
      <c r="G8" s="11">
        <f t="shared" si="1"/>
        <v>626505</v>
      </c>
      <c r="H8" s="11">
        <f t="shared" si="1"/>
        <v>305535</v>
      </c>
      <c r="I8" s="11">
        <f t="shared" si="1"/>
        <v>55207</v>
      </c>
      <c r="J8" s="11">
        <f t="shared" si="1"/>
        <v>159593</v>
      </c>
      <c r="K8" s="11">
        <f>SUM(B8:J8)</f>
        <v>2863373</v>
      </c>
    </row>
    <row r="9" spans="1:11" ht="17.25" customHeight="1">
      <c r="A9" s="15" t="s">
        <v>16</v>
      </c>
      <c r="B9" s="13">
        <f>+B10+B11</f>
        <v>37399</v>
      </c>
      <c r="C9" s="13">
        <f aca="true" t="shared" si="2" ref="C9:J9">+C10+C11</f>
        <v>51544</v>
      </c>
      <c r="D9" s="13">
        <f t="shared" si="2"/>
        <v>45233</v>
      </c>
      <c r="E9" s="13">
        <f t="shared" si="2"/>
        <v>34046</v>
      </c>
      <c r="F9" s="13">
        <f t="shared" si="2"/>
        <v>38844</v>
      </c>
      <c r="G9" s="13">
        <f t="shared" si="2"/>
        <v>52507</v>
      </c>
      <c r="H9" s="13">
        <f t="shared" si="2"/>
        <v>46507</v>
      </c>
      <c r="I9" s="13">
        <f t="shared" si="2"/>
        <v>7888</v>
      </c>
      <c r="J9" s="13">
        <f t="shared" si="2"/>
        <v>16963</v>
      </c>
      <c r="K9" s="11">
        <f>SUM(B9:J9)</f>
        <v>330931</v>
      </c>
    </row>
    <row r="10" spans="1:11" ht="17.25" customHeight="1">
      <c r="A10" s="29" t="s">
        <v>17</v>
      </c>
      <c r="B10" s="13">
        <v>37399</v>
      </c>
      <c r="C10" s="13">
        <v>51544</v>
      </c>
      <c r="D10" s="13">
        <v>45233</v>
      </c>
      <c r="E10" s="13">
        <v>34046</v>
      </c>
      <c r="F10" s="13">
        <v>38844</v>
      </c>
      <c r="G10" s="13">
        <v>52507</v>
      </c>
      <c r="H10" s="13">
        <v>46507</v>
      </c>
      <c r="I10" s="13">
        <v>7888</v>
      </c>
      <c r="J10" s="13">
        <v>16963</v>
      </c>
      <c r="K10" s="11">
        <f>SUM(B10:J10)</f>
        <v>330931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222778</v>
      </c>
      <c r="C12" s="17">
        <f t="shared" si="3"/>
        <v>288334</v>
      </c>
      <c r="D12" s="17">
        <f t="shared" si="3"/>
        <v>288239</v>
      </c>
      <c r="E12" s="17">
        <f t="shared" si="3"/>
        <v>203202</v>
      </c>
      <c r="F12" s="17">
        <f t="shared" si="3"/>
        <v>264558</v>
      </c>
      <c r="G12" s="17">
        <f t="shared" si="3"/>
        <v>465778</v>
      </c>
      <c r="H12" s="17">
        <f t="shared" si="3"/>
        <v>221764</v>
      </c>
      <c r="I12" s="17">
        <f t="shared" si="3"/>
        <v>39118</v>
      </c>
      <c r="J12" s="17">
        <f t="shared" si="3"/>
        <v>119262</v>
      </c>
      <c r="K12" s="11">
        <f aca="true" t="shared" si="4" ref="K12:K27">SUM(B12:J12)</f>
        <v>2113033</v>
      </c>
    </row>
    <row r="13" spans="1:13" ht="17.25" customHeight="1">
      <c r="A13" s="14" t="s">
        <v>19</v>
      </c>
      <c r="B13" s="13">
        <v>108793</v>
      </c>
      <c r="C13" s="13">
        <v>150354</v>
      </c>
      <c r="D13" s="13">
        <v>155017</v>
      </c>
      <c r="E13" s="13">
        <v>106119</v>
      </c>
      <c r="F13" s="13">
        <v>135352</v>
      </c>
      <c r="G13" s="13">
        <v>224919</v>
      </c>
      <c r="H13" s="13">
        <v>104617</v>
      </c>
      <c r="I13" s="13">
        <v>22402</v>
      </c>
      <c r="J13" s="13">
        <v>64172</v>
      </c>
      <c r="K13" s="11">
        <f t="shared" si="4"/>
        <v>1071745</v>
      </c>
      <c r="L13" s="52"/>
      <c r="M13" s="53"/>
    </row>
    <row r="14" spans="1:12" ht="17.25" customHeight="1">
      <c r="A14" s="14" t="s">
        <v>20</v>
      </c>
      <c r="B14" s="13">
        <v>105969</v>
      </c>
      <c r="C14" s="13">
        <v>125851</v>
      </c>
      <c r="D14" s="13">
        <v>124359</v>
      </c>
      <c r="E14" s="13">
        <v>89362</v>
      </c>
      <c r="F14" s="13">
        <v>120857</v>
      </c>
      <c r="G14" s="13">
        <v>226967</v>
      </c>
      <c r="H14" s="13">
        <v>103709</v>
      </c>
      <c r="I14" s="13">
        <v>14819</v>
      </c>
      <c r="J14" s="13">
        <v>52014</v>
      </c>
      <c r="K14" s="11">
        <f t="shared" si="4"/>
        <v>963907</v>
      </c>
      <c r="L14" s="52"/>
    </row>
    <row r="15" spans="1:11" ht="17.25" customHeight="1">
      <c r="A15" s="14" t="s">
        <v>21</v>
      </c>
      <c r="B15" s="13">
        <v>8016</v>
      </c>
      <c r="C15" s="13">
        <v>12129</v>
      </c>
      <c r="D15" s="13">
        <v>8863</v>
      </c>
      <c r="E15" s="13">
        <v>7721</v>
      </c>
      <c r="F15" s="13">
        <v>8349</v>
      </c>
      <c r="G15" s="13">
        <v>13892</v>
      </c>
      <c r="H15" s="13">
        <v>13438</v>
      </c>
      <c r="I15" s="13">
        <v>1897</v>
      </c>
      <c r="J15" s="13">
        <v>3076</v>
      </c>
      <c r="K15" s="11">
        <f t="shared" si="4"/>
        <v>77381</v>
      </c>
    </row>
    <row r="16" spans="1:11" ht="17.25" customHeight="1">
      <c r="A16" s="15" t="s">
        <v>93</v>
      </c>
      <c r="B16" s="13">
        <f>B17+B18+B19</f>
        <v>42805</v>
      </c>
      <c r="C16" s="13">
        <f aca="true" t="shared" si="5" ref="C16:J16">C17+C18+C19</f>
        <v>51392</v>
      </c>
      <c r="D16" s="13">
        <f t="shared" si="5"/>
        <v>54702</v>
      </c>
      <c r="E16" s="13">
        <f t="shared" si="5"/>
        <v>35508</v>
      </c>
      <c r="F16" s="13">
        <f t="shared" si="5"/>
        <v>57949</v>
      </c>
      <c r="G16" s="13">
        <f t="shared" si="5"/>
        <v>108220</v>
      </c>
      <c r="H16" s="13">
        <f t="shared" si="5"/>
        <v>37264</v>
      </c>
      <c r="I16" s="13">
        <f t="shared" si="5"/>
        <v>8201</v>
      </c>
      <c r="J16" s="13">
        <f t="shared" si="5"/>
        <v>23368</v>
      </c>
      <c r="K16" s="11">
        <f t="shared" si="4"/>
        <v>419409</v>
      </c>
    </row>
    <row r="17" spans="1:11" ht="17.25" customHeight="1">
      <c r="A17" s="14" t="s">
        <v>94</v>
      </c>
      <c r="B17" s="13">
        <v>24963</v>
      </c>
      <c r="C17" s="13">
        <v>32468</v>
      </c>
      <c r="D17" s="13">
        <v>31579</v>
      </c>
      <c r="E17" s="13">
        <v>21186</v>
      </c>
      <c r="F17" s="13">
        <v>35300</v>
      </c>
      <c r="G17" s="13">
        <v>61862</v>
      </c>
      <c r="H17" s="13">
        <v>23193</v>
      </c>
      <c r="I17" s="13">
        <v>5094</v>
      </c>
      <c r="J17" s="13">
        <v>13072</v>
      </c>
      <c r="K17" s="11">
        <f t="shared" si="4"/>
        <v>248717</v>
      </c>
    </row>
    <row r="18" spans="1:11" ht="17.25" customHeight="1">
      <c r="A18" s="14" t="s">
        <v>95</v>
      </c>
      <c r="B18" s="13">
        <v>16946</v>
      </c>
      <c r="C18" s="13">
        <v>17776</v>
      </c>
      <c r="D18" s="13">
        <v>22406</v>
      </c>
      <c r="E18" s="13">
        <v>13688</v>
      </c>
      <c r="F18" s="13">
        <v>21827</v>
      </c>
      <c r="G18" s="13">
        <v>44918</v>
      </c>
      <c r="H18" s="13">
        <v>13015</v>
      </c>
      <c r="I18" s="13">
        <v>2969</v>
      </c>
      <c r="J18" s="13">
        <v>10023</v>
      </c>
      <c r="K18" s="11">
        <f t="shared" si="4"/>
        <v>163568</v>
      </c>
    </row>
    <row r="19" spans="1:11" ht="17.25" customHeight="1">
      <c r="A19" s="14" t="s">
        <v>96</v>
      </c>
      <c r="B19" s="13">
        <v>896</v>
      </c>
      <c r="C19" s="13">
        <v>1148</v>
      </c>
      <c r="D19" s="13">
        <v>717</v>
      </c>
      <c r="E19" s="13">
        <v>634</v>
      </c>
      <c r="F19" s="13">
        <v>822</v>
      </c>
      <c r="G19" s="13">
        <v>1440</v>
      </c>
      <c r="H19" s="13">
        <v>1056</v>
      </c>
      <c r="I19" s="13">
        <v>138</v>
      </c>
      <c r="J19" s="13">
        <v>273</v>
      </c>
      <c r="K19" s="11">
        <f t="shared" si="4"/>
        <v>7124</v>
      </c>
    </row>
    <row r="20" spans="1:11" ht="17.25" customHeight="1">
      <c r="A20" s="16" t="s">
        <v>22</v>
      </c>
      <c r="B20" s="11">
        <f>+B21+B22+B23</f>
        <v>159909</v>
      </c>
      <c r="C20" s="11">
        <f aca="true" t="shared" si="6" ref="C20:J20">+C21+C22+C23</f>
        <v>177653</v>
      </c>
      <c r="D20" s="11">
        <f t="shared" si="6"/>
        <v>205943</v>
      </c>
      <c r="E20" s="11">
        <f t="shared" si="6"/>
        <v>127472</v>
      </c>
      <c r="F20" s="11">
        <f t="shared" si="6"/>
        <v>202696</v>
      </c>
      <c r="G20" s="11">
        <f t="shared" si="6"/>
        <v>379621</v>
      </c>
      <c r="H20" s="11">
        <f t="shared" si="6"/>
        <v>133058</v>
      </c>
      <c r="I20" s="11">
        <f t="shared" si="6"/>
        <v>30600</v>
      </c>
      <c r="J20" s="11">
        <f t="shared" si="6"/>
        <v>80108</v>
      </c>
      <c r="K20" s="11">
        <f t="shared" si="4"/>
        <v>1497060</v>
      </c>
    </row>
    <row r="21" spans="1:12" ht="17.25" customHeight="1">
      <c r="A21" s="12" t="s">
        <v>23</v>
      </c>
      <c r="B21" s="13">
        <v>87733</v>
      </c>
      <c r="C21" s="13">
        <v>107088</v>
      </c>
      <c r="D21" s="13">
        <v>125508</v>
      </c>
      <c r="E21" s="13">
        <v>75889</v>
      </c>
      <c r="F21" s="13">
        <v>116663</v>
      </c>
      <c r="G21" s="13">
        <v>202479</v>
      </c>
      <c r="H21" s="13">
        <v>75455</v>
      </c>
      <c r="I21" s="13">
        <v>19489</v>
      </c>
      <c r="J21" s="13">
        <v>48240</v>
      </c>
      <c r="K21" s="11">
        <f t="shared" si="4"/>
        <v>858544</v>
      </c>
      <c r="L21" s="52"/>
    </row>
    <row r="22" spans="1:12" ht="17.25" customHeight="1">
      <c r="A22" s="12" t="s">
        <v>24</v>
      </c>
      <c r="B22" s="13">
        <v>68524</v>
      </c>
      <c r="C22" s="13">
        <v>66184</v>
      </c>
      <c r="D22" s="13">
        <v>76521</v>
      </c>
      <c r="E22" s="13">
        <v>48858</v>
      </c>
      <c r="F22" s="13">
        <v>82303</v>
      </c>
      <c r="G22" s="13">
        <v>170196</v>
      </c>
      <c r="H22" s="13">
        <v>53293</v>
      </c>
      <c r="I22" s="13">
        <v>10346</v>
      </c>
      <c r="J22" s="13">
        <v>30432</v>
      </c>
      <c r="K22" s="11">
        <f t="shared" si="4"/>
        <v>606657</v>
      </c>
      <c r="L22" s="52"/>
    </row>
    <row r="23" spans="1:11" ht="17.25" customHeight="1">
      <c r="A23" s="12" t="s">
        <v>25</v>
      </c>
      <c r="B23" s="13">
        <v>3652</v>
      </c>
      <c r="C23" s="13">
        <v>4381</v>
      </c>
      <c r="D23" s="13">
        <v>3914</v>
      </c>
      <c r="E23" s="13">
        <v>2725</v>
      </c>
      <c r="F23" s="13">
        <v>3730</v>
      </c>
      <c r="G23" s="13">
        <v>6946</v>
      </c>
      <c r="H23" s="13">
        <v>4310</v>
      </c>
      <c r="I23" s="13">
        <v>765</v>
      </c>
      <c r="J23" s="13">
        <v>1436</v>
      </c>
      <c r="K23" s="11">
        <f t="shared" si="4"/>
        <v>31859</v>
      </c>
    </row>
    <row r="24" spans="1:11" ht="17.25" customHeight="1">
      <c r="A24" s="16" t="s">
        <v>26</v>
      </c>
      <c r="B24" s="13">
        <f>+B25+B26</f>
        <v>153193</v>
      </c>
      <c r="C24" s="13">
        <f aca="true" t="shared" si="7" ref="C24:J24">+C25+C26</f>
        <v>207397</v>
      </c>
      <c r="D24" s="13">
        <f t="shared" si="7"/>
        <v>231576</v>
      </c>
      <c r="E24" s="13">
        <f t="shared" si="7"/>
        <v>141629</v>
      </c>
      <c r="F24" s="13">
        <f t="shared" si="7"/>
        <v>176971</v>
      </c>
      <c r="G24" s="13">
        <f t="shared" si="7"/>
        <v>252193</v>
      </c>
      <c r="H24" s="13">
        <f t="shared" si="7"/>
        <v>119866</v>
      </c>
      <c r="I24" s="13">
        <f t="shared" si="7"/>
        <v>35488</v>
      </c>
      <c r="J24" s="13">
        <f t="shared" si="7"/>
        <v>104330</v>
      </c>
      <c r="K24" s="11">
        <f t="shared" si="4"/>
        <v>1422643</v>
      </c>
    </row>
    <row r="25" spans="1:12" ht="17.25" customHeight="1">
      <c r="A25" s="12" t="s">
        <v>115</v>
      </c>
      <c r="B25" s="13">
        <v>67097</v>
      </c>
      <c r="C25" s="13">
        <v>101315</v>
      </c>
      <c r="D25" s="13">
        <v>118538</v>
      </c>
      <c r="E25" s="13">
        <v>73379</v>
      </c>
      <c r="F25" s="13">
        <v>84668</v>
      </c>
      <c r="G25" s="13">
        <v>112076</v>
      </c>
      <c r="H25" s="13">
        <v>55673</v>
      </c>
      <c r="I25" s="13">
        <v>20392</v>
      </c>
      <c r="J25" s="13">
        <v>50833</v>
      </c>
      <c r="K25" s="11">
        <f t="shared" si="4"/>
        <v>683971</v>
      </c>
      <c r="L25" s="52"/>
    </row>
    <row r="26" spans="1:12" ht="17.25" customHeight="1">
      <c r="A26" s="12" t="s">
        <v>116</v>
      </c>
      <c r="B26" s="13">
        <v>86096</v>
      </c>
      <c r="C26" s="13">
        <v>106082</v>
      </c>
      <c r="D26" s="13">
        <v>113038</v>
      </c>
      <c r="E26" s="13">
        <v>68250</v>
      </c>
      <c r="F26" s="13">
        <v>92303</v>
      </c>
      <c r="G26" s="13">
        <v>140117</v>
      </c>
      <c r="H26" s="13">
        <v>64193</v>
      </c>
      <c r="I26" s="13">
        <v>15096</v>
      </c>
      <c r="J26" s="13">
        <v>53497</v>
      </c>
      <c r="K26" s="11">
        <f t="shared" si="4"/>
        <v>738672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6127</v>
      </c>
      <c r="I27" s="11">
        <v>0</v>
      </c>
      <c r="J27" s="11">
        <v>0</v>
      </c>
      <c r="K27" s="11">
        <f t="shared" si="4"/>
        <v>6127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14955.98</v>
      </c>
      <c r="I35" s="19">
        <v>0</v>
      </c>
      <c r="J35" s="19">
        <v>0</v>
      </c>
      <c r="K35" s="23">
        <f>SUM(B35:J35)</f>
        <v>14955.98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1731568.66</v>
      </c>
      <c r="C47" s="22">
        <f aca="true" t="shared" si="12" ref="C47:H47">+C48+C57</f>
        <v>2438631.17</v>
      </c>
      <c r="D47" s="22">
        <f t="shared" si="12"/>
        <v>2917224.09</v>
      </c>
      <c r="E47" s="22">
        <f t="shared" si="12"/>
        <v>1636046.49</v>
      </c>
      <c r="F47" s="22">
        <f t="shared" si="12"/>
        <v>2207958.7300000004</v>
      </c>
      <c r="G47" s="22">
        <f t="shared" si="12"/>
        <v>3159559.83</v>
      </c>
      <c r="H47" s="22">
        <f t="shared" si="12"/>
        <v>1645141.15</v>
      </c>
      <c r="I47" s="22">
        <f>+I48+I57</f>
        <v>613763.15</v>
      </c>
      <c r="J47" s="22">
        <f>+J48+J57</f>
        <v>1047500.86</v>
      </c>
      <c r="K47" s="22">
        <f>SUM(B47:J47)</f>
        <v>17397394.130000003</v>
      </c>
    </row>
    <row r="48" spans="1:11" ht="17.25" customHeight="1">
      <c r="A48" s="16" t="s">
        <v>108</v>
      </c>
      <c r="B48" s="23">
        <f>SUM(B49:B56)</f>
        <v>1712862.27</v>
      </c>
      <c r="C48" s="23">
        <f aca="true" t="shared" si="13" ref="C48:J48">SUM(C49:C56)</f>
        <v>2415155.9499999997</v>
      </c>
      <c r="D48" s="23">
        <f t="shared" si="13"/>
        <v>2891852.51</v>
      </c>
      <c r="E48" s="23">
        <f t="shared" si="13"/>
        <v>1613692.44</v>
      </c>
      <c r="F48" s="23">
        <f t="shared" si="13"/>
        <v>2184541.3600000003</v>
      </c>
      <c r="G48" s="23">
        <f t="shared" si="13"/>
        <v>3130074.5100000002</v>
      </c>
      <c r="H48" s="23">
        <f t="shared" si="13"/>
        <v>1625200.48</v>
      </c>
      <c r="I48" s="23">
        <f t="shared" si="13"/>
        <v>613763.15</v>
      </c>
      <c r="J48" s="23">
        <f t="shared" si="13"/>
        <v>1033518.77</v>
      </c>
      <c r="K48" s="23">
        <f aca="true" t="shared" si="14" ref="K48:K57">SUM(B48:J48)</f>
        <v>17220661.44</v>
      </c>
    </row>
    <row r="49" spans="1:11" ht="17.25" customHeight="1">
      <c r="A49" s="34" t="s">
        <v>43</v>
      </c>
      <c r="B49" s="23">
        <f aca="true" t="shared" si="15" ref="B49:H49">ROUND(B30*B7,2)</f>
        <v>1711727.79</v>
      </c>
      <c r="C49" s="23">
        <f t="shared" si="15"/>
        <v>2407834.11</v>
      </c>
      <c r="D49" s="23">
        <f t="shared" si="15"/>
        <v>2889595.22</v>
      </c>
      <c r="E49" s="23">
        <f t="shared" si="15"/>
        <v>1612728.99</v>
      </c>
      <c r="F49" s="23">
        <f t="shared" si="15"/>
        <v>2182742.62</v>
      </c>
      <c r="G49" s="23">
        <f t="shared" si="15"/>
        <v>3127551.87</v>
      </c>
      <c r="H49" s="23">
        <f t="shared" si="15"/>
        <v>1609126.56</v>
      </c>
      <c r="I49" s="23">
        <f>ROUND(I30*I7,2)</f>
        <v>612697.43</v>
      </c>
      <c r="J49" s="23">
        <f>ROUND(J30*J7,2)</f>
        <v>1031301.73</v>
      </c>
      <c r="K49" s="23">
        <f t="shared" si="14"/>
        <v>17185306.32</v>
      </c>
    </row>
    <row r="50" spans="1:11" ht="17.25" customHeight="1">
      <c r="A50" s="34" t="s">
        <v>44</v>
      </c>
      <c r="B50" s="19">
        <v>0</v>
      </c>
      <c r="C50" s="23">
        <f>ROUND(C31*C7,2)</f>
        <v>5352.09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5352.09</v>
      </c>
    </row>
    <row r="51" spans="1:11" ht="17.25" customHeight="1">
      <c r="A51" s="66" t="s">
        <v>104</v>
      </c>
      <c r="B51" s="67">
        <f aca="true" t="shared" si="16" ref="B51:H51">ROUND(B32*B7,2)</f>
        <v>-2957.2</v>
      </c>
      <c r="C51" s="67">
        <f t="shared" si="16"/>
        <v>-3803.97</v>
      </c>
      <c r="D51" s="67">
        <f t="shared" si="16"/>
        <v>-4128.47</v>
      </c>
      <c r="E51" s="67">
        <f t="shared" si="16"/>
        <v>-2481.95</v>
      </c>
      <c r="F51" s="67">
        <f t="shared" si="16"/>
        <v>-3482.78</v>
      </c>
      <c r="G51" s="67">
        <f t="shared" si="16"/>
        <v>-4907.44</v>
      </c>
      <c r="H51" s="67">
        <f t="shared" si="16"/>
        <v>-2597.1</v>
      </c>
      <c r="I51" s="19">
        <v>0</v>
      </c>
      <c r="J51" s="19">
        <v>0</v>
      </c>
      <c r="K51" s="67">
        <f>SUM(B51:J51)</f>
        <v>-24358.909999999996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14955.98</v>
      </c>
      <c r="I53" s="31">
        <f>+I35</f>
        <v>0</v>
      </c>
      <c r="J53" s="31">
        <f>+J35</f>
        <v>0</v>
      </c>
      <c r="K53" s="23">
        <f t="shared" si="14"/>
        <v>14955.98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-212930.60000000003</v>
      </c>
      <c r="C61" s="35">
        <f t="shared" si="17"/>
        <v>-278846.96</v>
      </c>
      <c r="D61" s="35">
        <f t="shared" si="17"/>
        <v>-292016.23</v>
      </c>
      <c r="E61" s="35">
        <f t="shared" si="17"/>
        <v>-292372.86000000004</v>
      </c>
      <c r="F61" s="35">
        <f t="shared" si="17"/>
        <v>-270494.69000000006</v>
      </c>
      <c r="G61" s="35">
        <f t="shared" si="17"/>
        <v>-322457.64999999997</v>
      </c>
      <c r="H61" s="35">
        <f t="shared" si="17"/>
        <v>-200272.16</v>
      </c>
      <c r="I61" s="35">
        <f t="shared" si="17"/>
        <v>-98198.51000000001</v>
      </c>
      <c r="J61" s="35">
        <f t="shared" si="17"/>
        <v>-82922.44</v>
      </c>
      <c r="K61" s="35">
        <f>SUM(B61:J61)</f>
        <v>-2050512.1</v>
      </c>
    </row>
    <row r="62" spans="1:11" ht="18.75" customHeight="1">
      <c r="A62" s="16" t="s">
        <v>74</v>
      </c>
      <c r="B62" s="35">
        <f aca="true" t="shared" si="18" ref="B62:J62">B63+B64+B65+B66+B67+B68</f>
        <v>-193661.16000000003</v>
      </c>
      <c r="C62" s="35">
        <f t="shared" si="18"/>
        <v>-198851.92</v>
      </c>
      <c r="D62" s="35">
        <f t="shared" si="18"/>
        <v>-191653.16999999998</v>
      </c>
      <c r="E62" s="35">
        <f t="shared" si="18"/>
        <v>-259935.40000000002</v>
      </c>
      <c r="F62" s="35">
        <f t="shared" si="18"/>
        <v>-229723.63000000003</v>
      </c>
      <c r="G62" s="35">
        <f t="shared" si="18"/>
        <v>-265062.67</v>
      </c>
      <c r="H62" s="35">
        <f t="shared" si="18"/>
        <v>-176726.6</v>
      </c>
      <c r="I62" s="35">
        <f t="shared" si="18"/>
        <v>-29974.4</v>
      </c>
      <c r="J62" s="35">
        <f t="shared" si="18"/>
        <v>-64459.4</v>
      </c>
      <c r="K62" s="35">
        <f aca="true" t="shared" si="19" ref="K62:K91">SUM(B62:J62)</f>
        <v>-1610048.3499999999</v>
      </c>
    </row>
    <row r="63" spans="1:11" ht="18.75" customHeight="1">
      <c r="A63" s="12" t="s">
        <v>75</v>
      </c>
      <c r="B63" s="35">
        <f>-ROUND(B9*$D$3,2)</f>
        <v>-142116.2</v>
      </c>
      <c r="C63" s="35">
        <f aca="true" t="shared" si="20" ref="C63:J63">-ROUND(C9*$D$3,2)</f>
        <v>-195867.2</v>
      </c>
      <c r="D63" s="35">
        <f t="shared" si="20"/>
        <v>-171885.4</v>
      </c>
      <c r="E63" s="35">
        <f t="shared" si="20"/>
        <v>-129374.8</v>
      </c>
      <c r="F63" s="35">
        <f t="shared" si="20"/>
        <v>-147607.2</v>
      </c>
      <c r="G63" s="35">
        <f t="shared" si="20"/>
        <v>-199526.6</v>
      </c>
      <c r="H63" s="35">
        <f t="shared" si="20"/>
        <v>-176726.6</v>
      </c>
      <c r="I63" s="35">
        <f t="shared" si="20"/>
        <v>-29974.4</v>
      </c>
      <c r="J63" s="35">
        <f t="shared" si="20"/>
        <v>-64459.4</v>
      </c>
      <c r="K63" s="35">
        <f t="shared" si="19"/>
        <v>-1257537.7999999998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-737.2</v>
      </c>
      <c r="C65" s="35">
        <v>-106.4</v>
      </c>
      <c r="D65" s="35">
        <v>-163.4</v>
      </c>
      <c r="E65" s="35">
        <v>-767.6</v>
      </c>
      <c r="F65" s="35">
        <v>-376.2</v>
      </c>
      <c r="G65" s="35">
        <v>-307.8</v>
      </c>
      <c r="H65" s="19">
        <v>0</v>
      </c>
      <c r="I65" s="19">
        <v>0</v>
      </c>
      <c r="J65" s="19">
        <v>0</v>
      </c>
      <c r="K65" s="35">
        <f t="shared" si="19"/>
        <v>-2458.6</v>
      </c>
    </row>
    <row r="66" spans="1:11" ht="18.75" customHeight="1">
      <c r="A66" s="12" t="s">
        <v>105</v>
      </c>
      <c r="B66" s="35">
        <v>-4214.2</v>
      </c>
      <c r="C66" s="35">
        <v>-1383.2</v>
      </c>
      <c r="D66" s="35">
        <v>-1303.4</v>
      </c>
      <c r="E66" s="35">
        <v>-2367.4</v>
      </c>
      <c r="F66" s="35">
        <v>-1356.6</v>
      </c>
      <c r="G66" s="35">
        <v>-1090.6</v>
      </c>
      <c r="H66" s="19">
        <v>0</v>
      </c>
      <c r="I66" s="19">
        <v>0</v>
      </c>
      <c r="J66" s="19">
        <v>0</v>
      </c>
      <c r="K66" s="35">
        <f t="shared" si="19"/>
        <v>-11715.4</v>
      </c>
    </row>
    <row r="67" spans="1:11" ht="18.75" customHeight="1">
      <c r="A67" s="12" t="s">
        <v>52</v>
      </c>
      <c r="B67" s="35">
        <v>-46593.56</v>
      </c>
      <c r="C67" s="35">
        <v>-1495.12</v>
      </c>
      <c r="D67" s="35">
        <v>-18300.97</v>
      </c>
      <c r="E67" s="35">
        <v>-127425.6</v>
      </c>
      <c r="F67" s="35">
        <v>-80383.63</v>
      </c>
      <c r="G67" s="35">
        <v>-64137.67</v>
      </c>
      <c r="H67" s="19">
        <v>0</v>
      </c>
      <c r="I67" s="19">
        <v>0</v>
      </c>
      <c r="J67" s="19">
        <v>0</v>
      </c>
      <c r="K67" s="35">
        <f t="shared" si="19"/>
        <v>-338336.55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-19269.44</v>
      </c>
      <c r="C69" s="67">
        <f t="shared" si="21"/>
        <v>-79995.04000000001</v>
      </c>
      <c r="D69" s="67">
        <f t="shared" si="21"/>
        <v>-100363.06</v>
      </c>
      <c r="E69" s="67">
        <f t="shared" si="21"/>
        <v>-32437.46</v>
      </c>
      <c r="F69" s="67">
        <f t="shared" si="21"/>
        <v>-40771.06</v>
      </c>
      <c r="G69" s="67">
        <f t="shared" si="21"/>
        <v>-57394.98</v>
      </c>
      <c r="H69" s="67">
        <f t="shared" si="21"/>
        <v>-23545.56</v>
      </c>
      <c r="I69" s="67">
        <f t="shared" si="21"/>
        <v>-68224.11</v>
      </c>
      <c r="J69" s="67">
        <f t="shared" si="21"/>
        <v>-18463.04</v>
      </c>
      <c r="K69" s="67">
        <f t="shared" si="19"/>
        <v>-440463.74999999994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-2340</v>
      </c>
      <c r="C76" s="35">
        <v>-55342.3</v>
      </c>
      <c r="D76" s="35">
        <v>-75020.91</v>
      </c>
      <c r="E76" s="35">
        <v>-16145.24</v>
      </c>
      <c r="F76" s="35">
        <v>-17988.84</v>
      </c>
      <c r="G76" s="35">
        <v>-22271.72</v>
      </c>
      <c r="H76" s="35">
        <v>-6840</v>
      </c>
      <c r="I76" s="19">
        <v>0</v>
      </c>
      <c r="J76" s="35">
        <v>-6355.82</v>
      </c>
      <c r="K76" s="67">
        <f t="shared" si="19"/>
        <v>-202304.83000000002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1518638.0599999998</v>
      </c>
      <c r="C104" s="24">
        <f t="shared" si="22"/>
        <v>2159784.21</v>
      </c>
      <c r="D104" s="24">
        <f t="shared" si="22"/>
        <v>2625207.86</v>
      </c>
      <c r="E104" s="24">
        <f t="shared" si="22"/>
        <v>1343673.6300000001</v>
      </c>
      <c r="F104" s="24">
        <f t="shared" si="22"/>
        <v>1937464.0400000003</v>
      </c>
      <c r="G104" s="24">
        <f t="shared" si="22"/>
        <v>2837102.18</v>
      </c>
      <c r="H104" s="24">
        <f t="shared" si="22"/>
        <v>1444868.9899999998</v>
      </c>
      <c r="I104" s="24">
        <f>+I105+I106</f>
        <v>515564.64</v>
      </c>
      <c r="J104" s="24">
        <f>+J105+J106</f>
        <v>964578.4199999999</v>
      </c>
      <c r="K104" s="48">
        <f>SUM(B104:J104)</f>
        <v>15346882.03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1499931.67</v>
      </c>
      <c r="C105" s="24">
        <f t="shared" si="23"/>
        <v>2136308.9899999998</v>
      </c>
      <c r="D105" s="24">
        <f t="shared" si="23"/>
        <v>2599836.28</v>
      </c>
      <c r="E105" s="24">
        <f t="shared" si="23"/>
        <v>1321319.58</v>
      </c>
      <c r="F105" s="24">
        <f t="shared" si="23"/>
        <v>1914046.6700000002</v>
      </c>
      <c r="G105" s="24">
        <f t="shared" si="23"/>
        <v>2807616.8600000003</v>
      </c>
      <c r="H105" s="24">
        <f t="shared" si="23"/>
        <v>1424928.3199999998</v>
      </c>
      <c r="I105" s="24">
        <f t="shared" si="23"/>
        <v>515564.64</v>
      </c>
      <c r="J105" s="24">
        <f t="shared" si="23"/>
        <v>950596.33</v>
      </c>
      <c r="K105" s="48">
        <f>SUM(B105:J105)</f>
        <v>15170149.340000002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15346882.030000001</v>
      </c>
      <c r="L112" s="54"/>
    </row>
    <row r="113" spans="1:11" ht="18.75" customHeight="1">
      <c r="A113" s="26" t="s">
        <v>70</v>
      </c>
      <c r="B113" s="27">
        <v>204026.39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204026.39</v>
      </c>
    </row>
    <row r="114" spans="1:11" ht="18.75" customHeight="1">
      <c r="A114" s="26" t="s">
        <v>71</v>
      </c>
      <c r="B114" s="27">
        <v>1314611.66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1314611.66</v>
      </c>
    </row>
    <row r="115" spans="1:11" ht="18.75" customHeight="1">
      <c r="A115" s="26" t="s">
        <v>72</v>
      </c>
      <c r="B115" s="40">
        <v>0</v>
      </c>
      <c r="C115" s="27">
        <f>+C104</f>
        <v>2159784.21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2159784.21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2625207.86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2625207.86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1209306.25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1209306.25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134367.37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134367.37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374542.11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374542.11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685934.99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685934.99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97204.33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97204.33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779782.61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779782.61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834573.38</v>
      </c>
      <c r="H123" s="40">
        <v>0</v>
      </c>
      <c r="I123" s="40">
        <v>0</v>
      </c>
      <c r="J123" s="40">
        <v>0</v>
      </c>
      <c r="K123" s="41">
        <f t="shared" si="25"/>
        <v>834573.38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65408.94</v>
      </c>
      <c r="H124" s="40">
        <v>0</v>
      </c>
      <c r="I124" s="40">
        <v>0</v>
      </c>
      <c r="J124" s="40">
        <v>0</v>
      </c>
      <c r="K124" s="41">
        <f t="shared" si="25"/>
        <v>65408.94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414225.13</v>
      </c>
      <c r="H125" s="40">
        <v>0</v>
      </c>
      <c r="I125" s="40">
        <v>0</v>
      </c>
      <c r="J125" s="40">
        <v>0</v>
      </c>
      <c r="K125" s="41">
        <f t="shared" si="25"/>
        <v>414225.13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400968.63</v>
      </c>
      <c r="H126" s="40">
        <v>0</v>
      </c>
      <c r="I126" s="40">
        <v>0</v>
      </c>
      <c r="J126" s="40">
        <v>0</v>
      </c>
      <c r="K126" s="41">
        <f t="shared" si="25"/>
        <v>400968.63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1121926.12</v>
      </c>
      <c r="H127" s="40">
        <v>0</v>
      </c>
      <c r="I127" s="40">
        <v>0</v>
      </c>
      <c r="J127" s="40">
        <v>0</v>
      </c>
      <c r="K127" s="41">
        <f t="shared" si="25"/>
        <v>1121926.12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513652.17</v>
      </c>
      <c r="I128" s="40">
        <v>0</v>
      </c>
      <c r="J128" s="40">
        <v>0</v>
      </c>
      <c r="K128" s="41">
        <f t="shared" si="25"/>
        <v>513652.17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931216.82</v>
      </c>
      <c r="I129" s="40">
        <v>0</v>
      </c>
      <c r="J129" s="40">
        <v>0</v>
      </c>
      <c r="K129" s="41">
        <f t="shared" si="25"/>
        <v>931216.82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515564.64</v>
      </c>
      <c r="J130" s="40">
        <v>0</v>
      </c>
      <c r="K130" s="41">
        <f t="shared" si="25"/>
        <v>515564.64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964578.42</v>
      </c>
      <c r="K131" s="44">
        <f t="shared" si="25"/>
        <v>964578.42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2017-04-26T13:01:09Z</dcterms:modified>
  <cp:category/>
  <cp:version/>
  <cp:contentType/>
  <cp:contentStatus/>
</cp:coreProperties>
</file>