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<sst xmlns="http://schemas.openxmlformats.org/spreadsheetml/2006/main" count="135" uniqueCount="135">
  <si>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</si>
  <si>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</si>
  <si>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</si>
  <si>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</si>
  <si>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</si>
  <si>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</si>
  <si>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</si>
  <si>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</si>
  <si>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</si>
  <si>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</si>
  <si>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</si>
  <si>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</si>
  <si>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</si>
  <si>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</si>
  <si>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</si>
  <si>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</si>
  <si>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</si>
  <si>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</si>
  <si>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</si>
  <si>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</si>
  <si>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</si>
  <si>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</si>
  <si>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</si>
  <si>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</si>
  <si>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</si>
  <si>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</si>
  <si>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</si>
  <si>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</si>
  <si>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</si>
  <si>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</si>
  <si>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</si>
  <si>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</si>
  <si>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</si>
  <si>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</si>
  <si>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</si>
  <si>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</si>
  <si>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</si>
  <si>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</si>
  <si>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</si>
  <si>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</si>
  <si>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</si>
  <si>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</si>
  <si>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</si>
  <si>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</si>
  <si>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</si>
  <si>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</si>
  <si>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</si>
  <si>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</si>
  <si>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</si>
  <si>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</si>
  <si>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</si>
  <si>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</si>
  <si>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</si>
  <si>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</si>
  <si>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</si>
  <si>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</si>
  <si>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</si>
  <si>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</si>
  <si>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</si>
  <si>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</si>
  <si>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</si>
  <si>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</si>
  <si>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</si>
  <si>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</si>
  <si>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</si>
  <si>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</si>
  <si>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</si>
  <si>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</si>
  <si>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</si>
  <si>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</si>
  <si>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</si>
  <si>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</si>
  <si>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</si>
  <si>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</si>
  <si>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</si>
  <si>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</si>
  <si>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</si>
  <si>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</si>
  <si>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</si>
  <si>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</si>
  <si>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</si>
  <si>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</si>
  <si>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</si>
  <si>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</si>
  <si>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</si>
  <si>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</si>
  <si>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</si>
  <si>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</si>
  <si>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</si>
  <si>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</si>
  <si>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</si>
  <si>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</si>
  <si>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</si>
  <si>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</si>
  <si>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</si>
  <si>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</si>
  <si>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</si>
  <si>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</si>
  <si>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</si>
  <si>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</si>
  <si>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</si>
  <si>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</si>
  <si>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</si>
  <si>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</si>
  <si>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</si>
  <si>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</si>
  <si>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</si>
  <si>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</si>
  <si>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</si>
  <si>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</si>
  <si>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</si>
  <si>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</si>
  <si>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</si>
  <si>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</si>
  <si>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</si>
  <si>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</si>
  <si>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</si>
  <si>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</si>
  <si>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</si>
  <si>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</si>
  <si>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</si>
  <si>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</si>
  <si>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</si>
  <si>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</si>
  <si>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</si>
  <si>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</si>
  <si>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</si>
  <si>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</si>
  <si>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</si>
  <si>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</si>
  <si>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</si>
  <si>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</si>
  <si>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</si>
  <si>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</si>
  <si>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12/04/17 - VENCIMENTO 25/04/17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</si>
</sst>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632237</v>
      </c>
      <c r="C7" s="9">
        <f t="shared" si="0"/>
        <v>799083</v>
      </c>
      <c r="D7" s="9">
        <f t="shared" si="0"/>
        <v>844835</v>
      </c>
      <c r="E7" s="9">
        <f t="shared" si="0"/>
        <v>554723</v>
      </c>
      <c r="F7" s="9">
        <f t="shared" si="0"/>
        <v>750571</v>
      </c>
      <c r="G7" s="9">
        <f t="shared" si="0"/>
        <v>1273475</v>
      </c>
      <c r="H7" s="9">
        <f t="shared" si="0"/>
        <v>584045</v>
      </c>
      <c r="I7" s="9">
        <f t="shared" si="0"/>
        <v>129215</v>
      </c>
      <c r="J7" s="9">
        <f t="shared" si="0"/>
        <v>344734</v>
      </c>
      <c r="K7" s="9">
        <f t="shared" si="0"/>
        <v>5912918</v>
      </c>
      <c r="L7" s="52"/>
    </row>
    <row r="8" spans="1:11" ht="17.25" customHeight="1">
      <c r="A8" s="10" t="s">
        <v>97</v>
      </c>
      <c r="B8" s="11">
        <f>B9+B12+B16</f>
        <v>305278</v>
      </c>
      <c r="C8" s="11">
        <f aca="true" t="shared" si="1" ref="C8:J8">C9+C12+C16</f>
        <v>397481</v>
      </c>
      <c r="D8" s="11">
        <f t="shared" si="1"/>
        <v>391008</v>
      </c>
      <c r="E8" s="11">
        <f t="shared" si="1"/>
        <v>276592</v>
      </c>
      <c r="F8" s="11">
        <f t="shared" si="1"/>
        <v>362709</v>
      </c>
      <c r="G8" s="11">
        <f t="shared" si="1"/>
        <v>623560</v>
      </c>
      <c r="H8" s="11">
        <f t="shared" si="1"/>
        <v>311773</v>
      </c>
      <c r="I8" s="11">
        <f t="shared" si="1"/>
        <v>58201</v>
      </c>
      <c r="J8" s="11">
        <f t="shared" si="1"/>
        <v>158210</v>
      </c>
      <c r="K8" s="11">
        <f>SUM(B8:J8)</f>
        <v>2884812</v>
      </c>
    </row>
    <row r="9" spans="1:11" ht="17.25" customHeight="1">
      <c r="A9" s="15" t="s">
        <v>16</v>
      </c>
      <c r="B9" s="13">
        <f>+B10+B11</f>
        <v>36338</v>
      </c>
      <c r="C9" s="13">
        <f aca="true" t="shared" si="2" ref="C9:J9">+C10+C11</f>
        <v>49736</v>
      </c>
      <c r="D9" s="13">
        <f t="shared" si="2"/>
        <v>44217</v>
      </c>
      <c r="E9" s="13">
        <f t="shared" si="2"/>
        <v>33527</v>
      </c>
      <c r="F9" s="13">
        <f t="shared" si="2"/>
        <v>37395</v>
      </c>
      <c r="G9" s="13">
        <f t="shared" si="2"/>
        <v>49874</v>
      </c>
      <c r="H9" s="13">
        <f t="shared" si="2"/>
        <v>45859</v>
      </c>
      <c r="I9" s="13">
        <f t="shared" si="2"/>
        <v>8160</v>
      </c>
      <c r="J9" s="13">
        <f t="shared" si="2"/>
        <v>15994</v>
      </c>
      <c r="K9" s="11">
        <f>SUM(B9:J9)</f>
        <v>321100</v>
      </c>
    </row>
    <row r="10" spans="1:11" ht="17.25" customHeight="1">
      <c r="A10" s="29" t="s">
        <v>17</v>
      </c>
      <c r="B10" s="13">
        <v>36338</v>
      </c>
      <c r="C10" s="13">
        <v>49736</v>
      </c>
      <c r="D10" s="13">
        <v>44217</v>
      </c>
      <c r="E10" s="13">
        <v>33527</v>
      </c>
      <c r="F10" s="13">
        <v>37395</v>
      </c>
      <c r="G10" s="13">
        <v>49874</v>
      </c>
      <c r="H10" s="13">
        <v>45859</v>
      </c>
      <c r="I10" s="13">
        <v>8160</v>
      </c>
      <c r="J10" s="13">
        <v>15994</v>
      </c>
      <c r="K10" s="11">
        <f>SUM(B10:J10)</f>
        <v>321100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225166</v>
      </c>
      <c r="C12" s="17">
        <f t="shared" si="3"/>
        <v>294295</v>
      </c>
      <c r="D12" s="17">
        <f t="shared" si="3"/>
        <v>290628</v>
      </c>
      <c r="E12" s="17">
        <f t="shared" si="3"/>
        <v>206473</v>
      </c>
      <c r="F12" s="17">
        <f t="shared" si="3"/>
        <v>266218</v>
      </c>
      <c r="G12" s="17">
        <f t="shared" si="3"/>
        <v>464357</v>
      </c>
      <c r="H12" s="17">
        <f t="shared" si="3"/>
        <v>227133</v>
      </c>
      <c r="I12" s="17">
        <f t="shared" si="3"/>
        <v>41378</v>
      </c>
      <c r="J12" s="17">
        <f t="shared" si="3"/>
        <v>118495</v>
      </c>
      <c r="K12" s="11">
        <f aca="true" t="shared" si="4" ref="K12:K27">SUM(B12:J12)</f>
        <v>2134143</v>
      </c>
    </row>
    <row r="13" spans="1:13" ht="17.25" customHeight="1">
      <c r="A13" s="14" t="s">
        <v>19</v>
      </c>
      <c r="B13" s="13">
        <v>108683</v>
      </c>
      <c r="C13" s="13">
        <v>150899</v>
      </c>
      <c r="D13" s="13">
        <v>155093</v>
      </c>
      <c r="E13" s="13">
        <v>106376</v>
      </c>
      <c r="F13" s="13">
        <v>134817</v>
      </c>
      <c r="G13" s="13">
        <v>221352</v>
      </c>
      <c r="H13" s="13">
        <v>105214</v>
      </c>
      <c r="I13" s="13">
        <v>23297</v>
      </c>
      <c r="J13" s="13">
        <v>62779</v>
      </c>
      <c r="K13" s="11">
        <f t="shared" si="4"/>
        <v>1068510</v>
      </c>
      <c r="L13" s="52"/>
      <c r="M13" s="53"/>
    </row>
    <row r="14" spans="1:12" ht="17.25" customHeight="1">
      <c r="A14" s="14" t="s">
        <v>20</v>
      </c>
      <c r="B14" s="13">
        <v>106472</v>
      </c>
      <c r="C14" s="13">
        <v>128426</v>
      </c>
      <c r="D14" s="13">
        <v>125154</v>
      </c>
      <c r="E14" s="13">
        <v>90837</v>
      </c>
      <c r="F14" s="13">
        <v>121523</v>
      </c>
      <c r="G14" s="13">
        <v>226895</v>
      </c>
      <c r="H14" s="13">
        <v>105253</v>
      </c>
      <c r="I14" s="13">
        <v>15467</v>
      </c>
      <c r="J14" s="13">
        <v>52309</v>
      </c>
      <c r="K14" s="11">
        <f t="shared" si="4"/>
        <v>972336</v>
      </c>
      <c r="L14" s="52"/>
    </row>
    <row r="15" spans="1:11" ht="17.25" customHeight="1">
      <c r="A15" s="14" t="s">
        <v>21</v>
      </c>
      <c r="B15" s="13">
        <v>10011</v>
      </c>
      <c r="C15" s="13">
        <v>14970</v>
      </c>
      <c r="D15" s="13">
        <v>10381</v>
      </c>
      <c r="E15" s="13">
        <v>9260</v>
      </c>
      <c r="F15" s="13">
        <v>9878</v>
      </c>
      <c r="G15" s="13">
        <v>16110</v>
      </c>
      <c r="H15" s="13">
        <v>16666</v>
      </c>
      <c r="I15" s="13">
        <v>2614</v>
      </c>
      <c r="J15" s="13">
        <v>3407</v>
      </c>
      <c r="K15" s="11">
        <f t="shared" si="4"/>
        <v>93297</v>
      </c>
    </row>
    <row r="16" spans="1:11" ht="17.25" customHeight="1">
      <c r="A16" s="15" t="s">
        <v>93</v>
      </c>
      <c r="B16" s="13">
        <f>B17+B18+B19</f>
        <v>43774</v>
      </c>
      <c r="C16" s="13">
        <f aca="true" t="shared" si="5" ref="C16:J16">C17+C18+C19</f>
        <v>53450</v>
      </c>
      <c r="D16" s="13">
        <f t="shared" si="5"/>
        <v>56163</v>
      </c>
      <c r="E16" s="13">
        <f t="shared" si="5"/>
        <v>36592</v>
      </c>
      <c r="F16" s="13">
        <f t="shared" si="5"/>
        <v>59096</v>
      </c>
      <c r="G16" s="13">
        <f t="shared" si="5"/>
        <v>109329</v>
      </c>
      <c r="H16" s="13">
        <f t="shared" si="5"/>
        <v>38781</v>
      </c>
      <c r="I16" s="13">
        <f t="shared" si="5"/>
        <v>8663</v>
      </c>
      <c r="J16" s="13">
        <f t="shared" si="5"/>
        <v>23721</v>
      </c>
      <c r="K16" s="11">
        <f t="shared" si="4"/>
        <v>429569</v>
      </c>
    </row>
    <row r="17" spans="1:11" ht="17.25" customHeight="1">
      <c r="A17" s="14" t="s">
        <v>94</v>
      </c>
      <c r="B17" s="13">
        <v>25702</v>
      </c>
      <c r="C17" s="13">
        <v>34136</v>
      </c>
      <c r="D17" s="13">
        <v>32401</v>
      </c>
      <c r="E17" s="13">
        <v>21971</v>
      </c>
      <c r="F17" s="13">
        <v>36005</v>
      </c>
      <c r="G17" s="13">
        <v>63278</v>
      </c>
      <c r="H17" s="13">
        <v>24388</v>
      </c>
      <c r="I17" s="13">
        <v>5485</v>
      </c>
      <c r="J17" s="13">
        <v>13303</v>
      </c>
      <c r="K17" s="11">
        <f t="shared" si="4"/>
        <v>256669</v>
      </c>
    </row>
    <row r="18" spans="1:11" ht="17.25" customHeight="1">
      <c r="A18" s="14" t="s">
        <v>95</v>
      </c>
      <c r="B18" s="13">
        <v>16989</v>
      </c>
      <c r="C18" s="13">
        <v>17922</v>
      </c>
      <c r="D18" s="13">
        <v>23032</v>
      </c>
      <c r="E18" s="13">
        <v>13847</v>
      </c>
      <c r="F18" s="13">
        <v>22164</v>
      </c>
      <c r="G18" s="13">
        <v>44462</v>
      </c>
      <c r="H18" s="13">
        <v>13129</v>
      </c>
      <c r="I18" s="13">
        <v>2972</v>
      </c>
      <c r="J18" s="13">
        <v>10143</v>
      </c>
      <c r="K18" s="11">
        <f t="shared" si="4"/>
        <v>164660</v>
      </c>
    </row>
    <row r="19" spans="1:11" ht="17.25" customHeight="1">
      <c r="A19" s="14" t="s">
        <v>96</v>
      </c>
      <c r="B19" s="13">
        <v>1083</v>
      </c>
      <c r="C19" s="13">
        <v>1392</v>
      </c>
      <c r="D19" s="13">
        <v>730</v>
      </c>
      <c r="E19" s="13">
        <v>774</v>
      </c>
      <c r="F19" s="13">
        <v>927</v>
      </c>
      <c r="G19" s="13">
        <v>1589</v>
      </c>
      <c r="H19" s="13">
        <v>1264</v>
      </c>
      <c r="I19" s="13">
        <v>206</v>
      </c>
      <c r="J19" s="13">
        <v>275</v>
      </c>
      <c r="K19" s="11">
        <f t="shared" si="4"/>
        <v>8240</v>
      </c>
    </row>
    <row r="20" spans="1:11" ht="17.25" customHeight="1">
      <c r="A20" s="16" t="s">
        <v>22</v>
      </c>
      <c r="B20" s="11">
        <f>+B21+B22+B23</f>
        <v>160654</v>
      </c>
      <c r="C20" s="11">
        <f aca="true" t="shared" si="6" ref="C20:J20">+C21+C22+C23</f>
        <v>177856</v>
      </c>
      <c r="D20" s="11">
        <f t="shared" si="6"/>
        <v>207205</v>
      </c>
      <c r="E20" s="11">
        <f t="shared" si="6"/>
        <v>128012</v>
      </c>
      <c r="F20" s="11">
        <f t="shared" si="6"/>
        <v>200140</v>
      </c>
      <c r="G20" s="11">
        <f t="shared" si="6"/>
        <v>379486</v>
      </c>
      <c r="H20" s="11">
        <f t="shared" si="6"/>
        <v>135706</v>
      </c>
      <c r="I20" s="11">
        <f t="shared" si="6"/>
        <v>31698</v>
      </c>
      <c r="J20" s="11">
        <f t="shared" si="6"/>
        <v>77967</v>
      </c>
      <c r="K20" s="11">
        <f t="shared" si="4"/>
        <v>1498724</v>
      </c>
    </row>
    <row r="21" spans="1:12" ht="17.25" customHeight="1">
      <c r="A21" s="12" t="s">
        <v>23</v>
      </c>
      <c r="B21" s="13">
        <v>86878</v>
      </c>
      <c r="C21" s="13">
        <v>105856</v>
      </c>
      <c r="D21" s="13">
        <v>124668</v>
      </c>
      <c r="E21" s="13">
        <v>74936</v>
      </c>
      <c r="F21" s="13">
        <v>114001</v>
      </c>
      <c r="G21" s="13">
        <v>199569</v>
      </c>
      <c r="H21" s="13">
        <v>76122</v>
      </c>
      <c r="I21" s="13">
        <v>19900</v>
      </c>
      <c r="J21" s="13">
        <v>46027</v>
      </c>
      <c r="K21" s="11">
        <f t="shared" si="4"/>
        <v>847957</v>
      </c>
      <c r="L21" s="52"/>
    </row>
    <row r="22" spans="1:12" ht="17.25" customHeight="1">
      <c r="A22" s="12" t="s">
        <v>24</v>
      </c>
      <c r="B22" s="13">
        <v>69345</v>
      </c>
      <c r="C22" s="13">
        <v>66842</v>
      </c>
      <c r="D22" s="13">
        <v>78149</v>
      </c>
      <c r="E22" s="13">
        <v>49901</v>
      </c>
      <c r="F22" s="13">
        <v>82085</v>
      </c>
      <c r="G22" s="13">
        <v>172330</v>
      </c>
      <c r="H22" s="13">
        <v>54317</v>
      </c>
      <c r="I22" s="13">
        <v>10889</v>
      </c>
      <c r="J22" s="13">
        <v>30444</v>
      </c>
      <c r="K22" s="11">
        <f t="shared" si="4"/>
        <v>614302</v>
      </c>
      <c r="L22" s="52"/>
    </row>
    <row r="23" spans="1:11" ht="17.25" customHeight="1">
      <c r="A23" s="12" t="s">
        <v>25</v>
      </c>
      <c r="B23" s="13">
        <v>4431</v>
      </c>
      <c r="C23" s="13">
        <v>5158</v>
      </c>
      <c r="D23" s="13">
        <v>4388</v>
      </c>
      <c r="E23" s="13">
        <v>3175</v>
      </c>
      <c r="F23" s="13">
        <v>4054</v>
      </c>
      <c r="G23" s="13">
        <v>7587</v>
      </c>
      <c r="H23" s="13">
        <v>5267</v>
      </c>
      <c r="I23" s="13">
        <v>909</v>
      </c>
      <c r="J23" s="13">
        <v>1496</v>
      </c>
      <c r="K23" s="11">
        <f t="shared" si="4"/>
        <v>36465</v>
      </c>
    </row>
    <row r="24" spans="1:11" ht="17.25" customHeight="1">
      <c r="A24" s="16" t="s">
        <v>26</v>
      </c>
      <c r="B24" s="13">
        <f>+B25+B26</f>
        <v>166305</v>
      </c>
      <c r="C24" s="13">
        <f aca="true" t="shared" si="7" ref="C24:J24">+C25+C26</f>
        <v>223746</v>
      </c>
      <c r="D24" s="13">
        <f t="shared" si="7"/>
        <v>246622</v>
      </c>
      <c r="E24" s="13">
        <f t="shared" si="7"/>
        <v>150119</v>
      </c>
      <c r="F24" s="13">
        <f t="shared" si="7"/>
        <v>187722</v>
      </c>
      <c r="G24" s="13">
        <f t="shared" si="7"/>
        <v>270429</v>
      </c>
      <c r="H24" s="13">
        <f t="shared" si="7"/>
        <v>129665</v>
      </c>
      <c r="I24" s="13">
        <f t="shared" si="7"/>
        <v>39316</v>
      </c>
      <c r="J24" s="13">
        <f t="shared" si="7"/>
        <v>108557</v>
      </c>
      <c r="K24" s="11">
        <f t="shared" si="4"/>
        <v>1522481</v>
      </c>
    </row>
    <row r="25" spans="1:12" ht="17.25" customHeight="1">
      <c r="A25" s="12" t="s">
        <v>115</v>
      </c>
      <c r="B25" s="13">
        <v>69843</v>
      </c>
      <c r="C25" s="13">
        <v>103665</v>
      </c>
      <c r="D25" s="13">
        <v>123187</v>
      </c>
      <c r="E25" s="13">
        <v>73664</v>
      </c>
      <c r="F25" s="13">
        <v>87449</v>
      </c>
      <c r="G25" s="13">
        <v>117074</v>
      </c>
      <c r="H25" s="13">
        <v>57873</v>
      </c>
      <c r="I25" s="13">
        <v>21521</v>
      </c>
      <c r="J25" s="13">
        <v>51888</v>
      </c>
      <c r="K25" s="11">
        <f t="shared" si="4"/>
        <v>706164</v>
      </c>
      <c r="L25" s="52"/>
    </row>
    <row r="26" spans="1:12" ht="17.25" customHeight="1">
      <c r="A26" s="12" t="s">
        <v>116</v>
      </c>
      <c r="B26" s="13">
        <v>96462</v>
      </c>
      <c r="C26" s="13">
        <v>120081</v>
      </c>
      <c r="D26" s="13">
        <v>123435</v>
      </c>
      <c r="E26" s="13">
        <v>76455</v>
      </c>
      <c r="F26" s="13">
        <v>100273</v>
      </c>
      <c r="G26" s="13">
        <v>153355</v>
      </c>
      <c r="H26" s="13">
        <v>71792</v>
      </c>
      <c r="I26" s="13">
        <v>17795</v>
      </c>
      <c r="J26" s="13">
        <v>56669</v>
      </c>
      <c r="K26" s="11">
        <f t="shared" si="4"/>
        <v>816317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6901</v>
      </c>
      <c r="I27" s="11">
        <v>0</v>
      </c>
      <c r="J27" s="11">
        <v>0</v>
      </c>
      <c r="K27" s="11">
        <f t="shared" si="4"/>
        <v>6901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12750</v>
      </c>
      <c r="I35" s="19">
        <v>0</v>
      </c>
      <c r="J35" s="19">
        <v>0</v>
      </c>
      <c r="K35" s="23">
        <f>SUM(B35:J35)</f>
        <v>12750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1776370.6099999999</v>
      </c>
      <c r="C47" s="22">
        <f aca="true" t="shared" si="12" ref="C47:H47">+C48+C57</f>
        <v>2509278.2800000007</v>
      </c>
      <c r="D47" s="22">
        <f t="shared" si="12"/>
        <v>2984117.7299999995</v>
      </c>
      <c r="E47" s="22">
        <f t="shared" si="12"/>
        <v>1674280.6300000001</v>
      </c>
      <c r="F47" s="22">
        <f t="shared" si="12"/>
        <v>2236053.15</v>
      </c>
      <c r="G47" s="22">
        <f t="shared" si="12"/>
        <v>3197170.96</v>
      </c>
      <c r="H47" s="22">
        <f t="shared" si="12"/>
        <v>1698305.7499999998</v>
      </c>
      <c r="I47" s="22">
        <f>+I48+I57</f>
        <v>653769.45</v>
      </c>
      <c r="J47" s="22">
        <f>+J48+J57</f>
        <v>1049608.24</v>
      </c>
      <c r="K47" s="22">
        <f>SUM(B47:J47)</f>
        <v>17778954.799999997</v>
      </c>
    </row>
    <row r="48" spans="1:11" ht="17.25" customHeight="1">
      <c r="A48" s="16" t="s">
        <v>108</v>
      </c>
      <c r="B48" s="23">
        <f>SUM(B49:B56)</f>
        <v>1757664.22</v>
      </c>
      <c r="C48" s="23">
        <f aca="true" t="shared" si="13" ref="C48:J48">SUM(C49:C56)</f>
        <v>2485803.0600000005</v>
      </c>
      <c r="D48" s="23">
        <f t="shared" si="13"/>
        <v>2958746.1499999994</v>
      </c>
      <c r="E48" s="23">
        <f t="shared" si="13"/>
        <v>1651926.58</v>
      </c>
      <c r="F48" s="23">
        <f t="shared" si="13"/>
        <v>2212635.78</v>
      </c>
      <c r="G48" s="23">
        <f t="shared" si="13"/>
        <v>3167685.64</v>
      </c>
      <c r="H48" s="23">
        <f t="shared" si="13"/>
        <v>1678365.0799999998</v>
      </c>
      <c r="I48" s="23">
        <f t="shared" si="13"/>
        <v>653769.45</v>
      </c>
      <c r="J48" s="23">
        <f t="shared" si="13"/>
        <v>1035626.15</v>
      </c>
      <c r="K48" s="23">
        <f aca="true" t="shared" si="14" ref="K48:K57">SUM(B48:J48)</f>
        <v>17602222.11</v>
      </c>
    </row>
    <row r="49" spans="1:11" ht="17.25" customHeight="1">
      <c r="A49" s="34" t="s">
        <v>43</v>
      </c>
      <c r="B49" s="23">
        <f aca="true" t="shared" si="15" ref="B49:H49">ROUND(B30*B7,2)</f>
        <v>1756607.28</v>
      </c>
      <c r="C49" s="23">
        <f t="shared" si="15"/>
        <v>2478435.83</v>
      </c>
      <c r="D49" s="23">
        <f t="shared" si="15"/>
        <v>2956584.57</v>
      </c>
      <c r="E49" s="23">
        <f t="shared" si="15"/>
        <v>1651022.06</v>
      </c>
      <c r="F49" s="23">
        <f t="shared" si="15"/>
        <v>2210881.94</v>
      </c>
      <c r="G49" s="23">
        <f t="shared" si="15"/>
        <v>3165222.11</v>
      </c>
      <c r="H49" s="23">
        <f t="shared" si="15"/>
        <v>1664586.65</v>
      </c>
      <c r="I49" s="23">
        <f>ROUND(I30*I7,2)</f>
        <v>652703.73</v>
      </c>
      <c r="J49" s="23">
        <f>ROUND(J30*J7,2)</f>
        <v>1033409.11</v>
      </c>
      <c r="K49" s="23">
        <f t="shared" si="14"/>
        <v>17569453.28</v>
      </c>
    </row>
    <row r="50" spans="1:11" ht="17.25" customHeight="1">
      <c r="A50" s="34" t="s">
        <v>44</v>
      </c>
      <c r="B50" s="19">
        <v>0</v>
      </c>
      <c r="C50" s="23">
        <f>ROUND(C31*C7,2)</f>
        <v>5509.02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5509.02</v>
      </c>
    </row>
    <row r="51" spans="1:11" ht="17.25" customHeight="1">
      <c r="A51" s="66" t="s">
        <v>104</v>
      </c>
      <c r="B51" s="67">
        <f aca="true" t="shared" si="16" ref="B51:H51">ROUND(B32*B7,2)</f>
        <v>-3034.74</v>
      </c>
      <c r="C51" s="67">
        <f t="shared" si="16"/>
        <v>-3915.51</v>
      </c>
      <c r="D51" s="67">
        <f t="shared" si="16"/>
        <v>-4224.18</v>
      </c>
      <c r="E51" s="67">
        <f t="shared" si="16"/>
        <v>-2540.88</v>
      </c>
      <c r="F51" s="67">
        <f t="shared" si="16"/>
        <v>-3527.68</v>
      </c>
      <c r="G51" s="67">
        <f t="shared" si="16"/>
        <v>-4966.55</v>
      </c>
      <c r="H51" s="67">
        <f t="shared" si="16"/>
        <v>-2686.61</v>
      </c>
      <c r="I51" s="19">
        <v>0</v>
      </c>
      <c r="J51" s="19">
        <v>0</v>
      </c>
      <c r="K51" s="67">
        <f>SUM(B51:J51)</f>
        <v>-24896.15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12750</v>
      </c>
      <c r="I53" s="31">
        <f>+I35</f>
        <v>0</v>
      </c>
      <c r="J53" s="31">
        <f>+J35</f>
        <v>0</v>
      </c>
      <c r="K53" s="23">
        <f t="shared" si="14"/>
        <v>12750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-413760.16</v>
      </c>
      <c r="C61" s="35">
        <f t="shared" si="17"/>
        <v>-217434.15999999997</v>
      </c>
      <c r="D61" s="35">
        <f t="shared" si="17"/>
        <v>-263537.94</v>
      </c>
      <c r="E61" s="35">
        <f t="shared" si="17"/>
        <v>-444863.07999999996</v>
      </c>
      <c r="F61" s="35">
        <f t="shared" si="17"/>
        <v>-491096.5</v>
      </c>
      <c r="G61" s="35">
        <f t="shared" si="17"/>
        <v>-437208.91000000003</v>
      </c>
      <c r="H61" s="35">
        <f t="shared" si="17"/>
        <v>-190969.76</v>
      </c>
      <c r="I61" s="35">
        <f t="shared" si="17"/>
        <v>-99232.11</v>
      </c>
      <c r="J61" s="35">
        <f t="shared" si="17"/>
        <v>-72884.42</v>
      </c>
      <c r="K61" s="35">
        <f>SUM(B61:J61)</f>
        <v>-2630987.0399999996</v>
      </c>
    </row>
    <row r="62" spans="1:11" ht="18.75" customHeight="1">
      <c r="A62" s="16" t="s">
        <v>74</v>
      </c>
      <c r="B62" s="35">
        <f aca="true" t="shared" si="18" ref="B62:J62">B63+B64+B65+B66+B67+B68</f>
        <v>-396830.72</v>
      </c>
      <c r="C62" s="35">
        <f t="shared" si="18"/>
        <v>-192781.41999999998</v>
      </c>
      <c r="D62" s="35">
        <f t="shared" si="18"/>
        <v>-238195.78999999998</v>
      </c>
      <c r="E62" s="35">
        <f t="shared" si="18"/>
        <v>-428570.86</v>
      </c>
      <c r="F62" s="35">
        <f t="shared" si="18"/>
        <v>-468314.27999999997</v>
      </c>
      <c r="G62" s="35">
        <f t="shared" si="18"/>
        <v>-402085.65</v>
      </c>
      <c r="H62" s="35">
        <f t="shared" si="18"/>
        <v>-174264.2</v>
      </c>
      <c r="I62" s="35">
        <f t="shared" si="18"/>
        <v>-31008</v>
      </c>
      <c r="J62" s="35">
        <f t="shared" si="18"/>
        <v>-60777.2</v>
      </c>
      <c r="K62" s="35">
        <f aca="true" t="shared" si="19" ref="K62:K91">SUM(B62:J62)</f>
        <v>-2392828.1200000006</v>
      </c>
    </row>
    <row r="63" spans="1:11" ht="18.75" customHeight="1">
      <c r="A63" s="12" t="s">
        <v>75</v>
      </c>
      <c r="B63" s="35">
        <f>-ROUND(B9*$D$3,2)</f>
        <v>-138084.4</v>
      </c>
      <c r="C63" s="35">
        <f aca="true" t="shared" si="20" ref="C63:J63">-ROUND(C9*$D$3,2)</f>
        <v>-188996.8</v>
      </c>
      <c r="D63" s="35">
        <f t="shared" si="20"/>
        <v>-168024.6</v>
      </c>
      <c r="E63" s="35">
        <f t="shared" si="20"/>
        <v>-127402.6</v>
      </c>
      <c r="F63" s="35">
        <f t="shared" si="20"/>
        <v>-142101</v>
      </c>
      <c r="G63" s="35">
        <f t="shared" si="20"/>
        <v>-189521.2</v>
      </c>
      <c r="H63" s="35">
        <f t="shared" si="20"/>
        <v>-174264.2</v>
      </c>
      <c r="I63" s="35">
        <f t="shared" si="20"/>
        <v>-31008</v>
      </c>
      <c r="J63" s="35">
        <f t="shared" si="20"/>
        <v>-60777.2</v>
      </c>
      <c r="K63" s="35">
        <f t="shared" si="19"/>
        <v>-1220179.9999999998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-2842.4</v>
      </c>
      <c r="C65" s="35">
        <v>-167.2</v>
      </c>
      <c r="D65" s="35">
        <v>-543.4</v>
      </c>
      <c r="E65" s="35">
        <v>-2196.4</v>
      </c>
      <c r="F65" s="35">
        <v>-1333.8</v>
      </c>
      <c r="G65" s="35">
        <v>-767.6</v>
      </c>
      <c r="H65" s="19">
        <v>0</v>
      </c>
      <c r="I65" s="19">
        <v>0</v>
      </c>
      <c r="J65" s="19">
        <v>0</v>
      </c>
      <c r="K65" s="35">
        <f t="shared" si="19"/>
        <v>-7850.8</v>
      </c>
    </row>
    <row r="66" spans="1:11" ht="18.75" customHeight="1">
      <c r="A66" s="12" t="s">
        <v>105</v>
      </c>
      <c r="B66" s="35">
        <v>-7877.4</v>
      </c>
      <c r="C66" s="35">
        <v>-904.4</v>
      </c>
      <c r="D66" s="35">
        <v>-3192</v>
      </c>
      <c r="E66" s="35">
        <v>-4978</v>
      </c>
      <c r="F66" s="35">
        <v>-2926</v>
      </c>
      <c r="G66" s="35">
        <v>-2234.4</v>
      </c>
      <c r="H66" s="19">
        <v>0</v>
      </c>
      <c r="I66" s="19">
        <v>0</v>
      </c>
      <c r="J66" s="19">
        <v>0</v>
      </c>
      <c r="K66" s="35">
        <f t="shared" si="19"/>
        <v>-22112.2</v>
      </c>
    </row>
    <row r="67" spans="1:11" ht="18.75" customHeight="1">
      <c r="A67" s="12" t="s">
        <v>52</v>
      </c>
      <c r="B67" s="35">
        <v>-248026.52</v>
      </c>
      <c r="C67" s="35">
        <v>-2713.02</v>
      </c>
      <c r="D67" s="35">
        <v>-66435.79</v>
      </c>
      <c r="E67" s="35">
        <v>-293993.86</v>
      </c>
      <c r="F67" s="35">
        <v>-321953.48</v>
      </c>
      <c r="G67" s="35">
        <v>-209562.45</v>
      </c>
      <c r="H67" s="19">
        <v>0</v>
      </c>
      <c r="I67" s="19">
        <v>0</v>
      </c>
      <c r="J67" s="19">
        <v>0</v>
      </c>
      <c r="K67" s="35">
        <f t="shared" si="19"/>
        <v>-1142685.1199999999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-68224.11</v>
      </c>
      <c r="J69" s="67">
        <f t="shared" si="21"/>
        <v>-12107.22</v>
      </c>
      <c r="K69" s="67">
        <f t="shared" si="19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1362610.45</v>
      </c>
      <c r="C104" s="24">
        <f t="shared" si="22"/>
        <v>2291844.1200000006</v>
      </c>
      <c r="D104" s="24">
        <f t="shared" si="22"/>
        <v>2720579.7899999996</v>
      </c>
      <c r="E104" s="24">
        <f t="shared" si="22"/>
        <v>1229417.5500000003</v>
      </c>
      <c r="F104" s="24">
        <f t="shared" si="22"/>
        <v>1744956.65</v>
      </c>
      <c r="G104" s="24">
        <f t="shared" si="22"/>
        <v>2759962.0500000003</v>
      </c>
      <c r="H104" s="24">
        <f t="shared" si="22"/>
        <v>1507335.9899999998</v>
      </c>
      <c r="I104" s="24">
        <f>+I105+I106</f>
        <v>554537.34</v>
      </c>
      <c r="J104" s="24">
        <f>+J105+J106</f>
        <v>976723.8200000001</v>
      </c>
      <c r="K104" s="48">
        <f>SUM(B104:J104)</f>
        <v>15147967.760000002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1343904.06</v>
      </c>
      <c r="C105" s="24">
        <f t="shared" si="23"/>
        <v>2268368.9000000004</v>
      </c>
      <c r="D105" s="24">
        <f t="shared" si="23"/>
        <v>2695208.2099999995</v>
      </c>
      <c r="E105" s="24">
        <f t="shared" si="23"/>
        <v>1207063.5000000002</v>
      </c>
      <c r="F105" s="24">
        <f t="shared" si="23"/>
        <v>1721539.2799999998</v>
      </c>
      <c r="G105" s="24">
        <f t="shared" si="23"/>
        <v>2730476.7300000004</v>
      </c>
      <c r="H105" s="24">
        <f t="shared" si="23"/>
        <v>1487395.3199999998</v>
      </c>
      <c r="I105" s="24">
        <f t="shared" si="23"/>
        <v>554537.34</v>
      </c>
      <c r="J105" s="24">
        <f t="shared" si="23"/>
        <v>962741.7300000001</v>
      </c>
      <c r="K105" s="48">
        <f>SUM(B105:J105)</f>
        <v>14971235.07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15147967.77</v>
      </c>
      <c r="L112" s="54"/>
    </row>
    <row r="113" spans="1:11" ht="18.75" customHeight="1">
      <c r="A113" s="26" t="s">
        <v>70</v>
      </c>
      <c r="B113" s="27">
        <v>180906.03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180906.03</v>
      </c>
    </row>
    <row r="114" spans="1:11" ht="18.75" customHeight="1">
      <c r="A114" s="26" t="s">
        <v>71</v>
      </c>
      <c r="B114" s="27">
        <v>1181704.42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1181704.42</v>
      </c>
    </row>
    <row r="115" spans="1:11" ht="18.75" customHeight="1">
      <c r="A115" s="26" t="s">
        <v>72</v>
      </c>
      <c r="B115" s="40">
        <v>0</v>
      </c>
      <c r="C115" s="27">
        <f>+C104</f>
        <v>2291844.1200000006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2291844.1200000006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2720579.7899999996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2720579.7899999996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1106475.8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1106475.8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122941.76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122941.76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382357.76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382357.76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707040.11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707040.11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75055.73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75055.73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580503.04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580503.04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809589.31</v>
      </c>
      <c r="H123" s="40">
        <v>0</v>
      </c>
      <c r="I123" s="40">
        <v>0</v>
      </c>
      <c r="J123" s="40">
        <v>0</v>
      </c>
      <c r="K123" s="41">
        <f t="shared" si="25"/>
        <v>809589.31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63866.15</v>
      </c>
      <c r="H124" s="40">
        <v>0</v>
      </c>
      <c r="I124" s="40">
        <v>0</v>
      </c>
      <c r="J124" s="40">
        <v>0</v>
      </c>
      <c r="K124" s="41">
        <f t="shared" si="25"/>
        <v>63866.15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394729.59</v>
      </c>
      <c r="H125" s="40">
        <v>0</v>
      </c>
      <c r="I125" s="40">
        <v>0</v>
      </c>
      <c r="J125" s="40">
        <v>0</v>
      </c>
      <c r="K125" s="41">
        <f t="shared" si="25"/>
        <v>394729.59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396853.41</v>
      </c>
      <c r="H126" s="40">
        <v>0</v>
      </c>
      <c r="I126" s="40">
        <v>0</v>
      </c>
      <c r="J126" s="40">
        <v>0</v>
      </c>
      <c r="K126" s="41">
        <f t="shared" si="25"/>
        <v>396853.41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1094923.59</v>
      </c>
      <c r="H127" s="40">
        <v>0</v>
      </c>
      <c r="I127" s="40">
        <v>0</v>
      </c>
      <c r="J127" s="40">
        <v>0</v>
      </c>
      <c r="K127" s="41">
        <f t="shared" si="25"/>
        <v>1094923.59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538963.98</v>
      </c>
      <c r="I128" s="40">
        <v>0</v>
      </c>
      <c r="J128" s="40">
        <v>0</v>
      </c>
      <c r="K128" s="41">
        <f t="shared" si="25"/>
        <v>538963.98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968372.02</v>
      </c>
      <c r="I129" s="40">
        <v>0</v>
      </c>
      <c r="J129" s="40">
        <v>0</v>
      </c>
      <c r="K129" s="41">
        <f t="shared" si="25"/>
        <v>968372.02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554537.34</v>
      </c>
      <c r="J130" s="40">
        <v>0</v>
      </c>
      <c r="K130" s="41">
        <f t="shared" si="25"/>
        <v>554537.34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976723.82</v>
      </c>
      <c r="K131" s="44">
        <f t="shared" si="25"/>
        <v>976723.82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2017-04-25T13:06:38Z</dcterms:modified>
  <cp:category/>
  <cp:version/>
  <cp:contentType/>
  <cp:contentStatus/>
</cp:coreProperties>
</file>