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<sst xmlns="http://schemas.openxmlformats.org/spreadsheetml/2006/main" count="135" uniqueCount="135">
  <si>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</si>
  <si>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</si>
  <si>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</si>
  <si>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</si>
  <si>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</si>
  <si>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</si>
  <si>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</si>
  <si>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</si>
  <si>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</si>
  <si>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</si>
  <si>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</si>
  <si>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</si>
  <si>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</si>
  <si>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</si>
  <si>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</si>
  <si>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</si>
  <si>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</si>
  <si>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</si>
  <si>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</si>
  <si>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</si>
  <si>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</si>
  <si>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</si>
  <si>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</si>
  <si>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</si>
  <si>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</si>
  <si>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</si>
  <si>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</si>
  <si>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</si>
  <si>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</si>
  <si>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</si>
  <si>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</si>
  <si>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</si>
  <si>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</si>
  <si>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</si>
  <si>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</si>
  <si>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</si>
  <si>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</si>
  <si>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</si>
  <si>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</si>
  <si>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</si>
  <si>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</si>
  <si>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</si>
  <si>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</si>
  <si>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</si>
  <si>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</si>
  <si>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</si>
  <si>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</si>
  <si>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</si>
  <si>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</si>
  <si>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</si>
  <si>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</si>
  <si>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</si>
  <si>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</si>
  <si>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</si>
  <si>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</si>
  <si>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</si>
  <si>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</si>
  <si>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</si>
  <si>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</si>
  <si>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</si>
  <si>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</si>
  <si>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</si>
  <si>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</si>
  <si>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</si>
  <si>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</si>
  <si>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</si>
  <si>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</si>
  <si>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</si>
  <si>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</si>
  <si>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</si>
  <si>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</si>
  <si>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</si>
  <si>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</si>
  <si>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</si>
  <si>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</si>
  <si>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</si>
  <si>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</si>
  <si>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</si>
  <si>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</si>
  <si>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</si>
  <si>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</si>
  <si>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</si>
  <si>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</si>
  <si>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</si>
  <si>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</si>
  <si>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</si>
  <si>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</si>
  <si>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</si>
  <si>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</si>
  <si>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</si>
  <si>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</si>
  <si>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</si>
  <si>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</si>
  <si>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</si>
  <si>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</si>
  <si>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</si>
  <si>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</si>
  <si>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</si>
  <si>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</si>
  <si>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</si>
  <si>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</si>
  <si>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</si>
  <si>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</si>
  <si>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</si>
  <si>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</si>
  <si>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</si>
  <si>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</si>
  <si>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</si>
  <si>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</si>
  <si>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</si>
  <si>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</si>
  <si>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</si>
  <si>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</si>
  <si>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</si>
  <si>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</si>
  <si>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</si>
  <si>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</si>
  <si>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</si>
  <si>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</si>
  <si>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</si>
  <si>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</si>
  <si>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</si>
  <si>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</si>
  <si>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</si>
  <si>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</si>
  <si>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</si>
  <si>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</si>
  <si>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</si>
  <si>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</si>
  <si>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</si>
  <si>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</si>
  <si>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</si>
  <si>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</si>
  <si>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</si>
  <si>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11/04/17 - VENCIMENTO 24/04/17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</si>
</sst>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651730</v>
      </c>
      <c r="C7" s="9">
        <f t="shared" si="0"/>
        <v>814431</v>
      </c>
      <c r="D7" s="9">
        <f t="shared" si="0"/>
        <v>861034</v>
      </c>
      <c r="E7" s="9">
        <f t="shared" si="0"/>
        <v>580525</v>
      </c>
      <c r="F7" s="9">
        <f t="shared" si="0"/>
        <v>768167</v>
      </c>
      <c r="G7" s="9">
        <f t="shared" si="0"/>
        <v>1293042</v>
      </c>
      <c r="H7" s="9">
        <f t="shared" si="0"/>
        <v>595633</v>
      </c>
      <c r="I7" s="9">
        <f t="shared" si="0"/>
        <v>135182</v>
      </c>
      <c r="J7" s="9">
        <f t="shared" si="0"/>
        <v>357843</v>
      </c>
      <c r="K7" s="9">
        <f t="shared" si="0"/>
        <v>6057587</v>
      </c>
      <c r="L7" s="52"/>
    </row>
    <row r="8" spans="1:11" ht="17.25" customHeight="1">
      <c r="A8" s="10" t="s">
        <v>97</v>
      </c>
      <c r="B8" s="11">
        <f>B9+B12+B16</f>
        <v>312982</v>
      </c>
      <c r="C8" s="11">
        <f aca="true" t="shared" si="1" ref="C8:J8">C9+C12+C16</f>
        <v>400924</v>
      </c>
      <c r="D8" s="11">
        <f t="shared" si="1"/>
        <v>396354</v>
      </c>
      <c r="E8" s="11">
        <f t="shared" si="1"/>
        <v>288509</v>
      </c>
      <c r="F8" s="11">
        <f t="shared" si="1"/>
        <v>369809</v>
      </c>
      <c r="G8" s="11">
        <f t="shared" si="1"/>
        <v>630107</v>
      </c>
      <c r="H8" s="11">
        <f t="shared" si="1"/>
        <v>315983</v>
      </c>
      <c r="I8" s="11">
        <f t="shared" si="1"/>
        <v>60336</v>
      </c>
      <c r="J8" s="11">
        <f t="shared" si="1"/>
        <v>162751</v>
      </c>
      <c r="K8" s="11">
        <f>SUM(B8:J8)</f>
        <v>2937755</v>
      </c>
    </row>
    <row r="9" spans="1:11" ht="17.25" customHeight="1">
      <c r="A9" s="15" t="s">
        <v>16</v>
      </c>
      <c r="B9" s="13">
        <f>+B10+B11</f>
        <v>38001</v>
      </c>
      <c r="C9" s="13">
        <f aca="true" t="shared" si="2" ref="C9:J9">+C10+C11</f>
        <v>51001</v>
      </c>
      <c r="D9" s="13">
        <f t="shared" si="2"/>
        <v>45676</v>
      </c>
      <c r="E9" s="13">
        <f t="shared" si="2"/>
        <v>36285</v>
      </c>
      <c r="F9" s="13">
        <f t="shared" si="2"/>
        <v>39239</v>
      </c>
      <c r="G9" s="13">
        <f t="shared" si="2"/>
        <v>51963</v>
      </c>
      <c r="H9" s="13">
        <f t="shared" si="2"/>
        <v>47568</v>
      </c>
      <c r="I9" s="13">
        <f t="shared" si="2"/>
        <v>8389</v>
      </c>
      <c r="J9" s="13">
        <f t="shared" si="2"/>
        <v>17321</v>
      </c>
      <c r="K9" s="11">
        <f>SUM(B9:J9)</f>
        <v>335443</v>
      </c>
    </row>
    <row r="10" spans="1:11" ht="17.25" customHeight="1">
      <c r="A10" s="29" t="s">
        <v>17</v>
      </c>
      <c r="B10" s="13">
        <v>38001</v>
      </c>
      <c r="C10" s="13">
        <v>51001</v>
      </c>
      <c r="D10" s="13">
        <v>45676</v>
      </c>
      <c r="E10" s="13">
        <v>36285</v>
      </c>
      <c r="F10" s="13">
        <v>39239</v>
      </c>
      <c r="G10" s="13">
        <v>51963</v>
      </c>
      <c r="H10" s="13">
        <v>47568</v>
      </c>
      <c r="I10" s="13">
        <v>8389</v>
      </c>
      <c r="J10" s="13">
        <v>17321</v>
      </c>
      <c r="K10" s="11">
        <f>SUM(B10:J10)</f>
        <v>335443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230582</v>
      </c>
      <c r="C12" s="17">
        <f t="shared" si="3"/>
        <v>296750</v>
      </c>
      <c r="D12" s="17">
        <f t="shared" si="3"/>
        <v>294259</v>
      </c>
      <c r="E12" s="17">
        <f t="shared" si="3"/>
        <v>214487</v>
      </c>
      <c r="F12" s="17">
        <f t="shared" si="3"/>
        <v>271252</v>
      </c>
      <c r="G12" s="17">
        <f t="shared" si="3"/>
        <v>469212</v>
      </c>
      <c r="H12" s="17">
        <f t="shared" si="3"/>
        <v>229650</v>
      </c>
      <c r="I12" s="17">
        <f t="shared" si="3"/>
        <v>43065</v>
      </c>
      <c r="J12" s="17">
        <f t="shared" si="3"/>
        <v>121298</v>
      </c>
      <c r="K12" s="11">
        <f aca="true" t="shared" si="4" ref="K12:K27">SUM(B12:J12)</f>
        <v>2170555</v>
      </c>
    </row>
    <row r="13" spans="1:13" ht="17.25" customHeight="1">
      <c r="A13" s="14" t="s">
        <v>19</v>
      </c>
      <c r="B13" s="13">
        <v>110711</v>
      </c>
      <c r="C13" s="13">
        <v>153150</v>
      </c>
      <c r="D13" s="13">
        <v>157308</v>
      </c>
      <c r="E13" s="13">
        <v>110221</v>
      </c>
      <c r="F13" s="13">
        <v>138000</v>
      </c>
      <c r="G13" s="13">
        <v>224430</v>
      </c>
      <c r="H13" s="13">
        <v>106107</v>
      </c>
      <c r="I13" s="13">
        <v>24090</v>
      </c>
      <c r="J13" s="13">
        <v>64751</v>
      </c>
      <c r="K13" s="11">
        <f t="shared" si="4"/>
        <v>1088768</v>
      </c>
      <c r="L13" s="52"/>
      <c r="M13" s="53"/>
    </row>
    <row r="14" spans="1:12" ht="17.25" customHeight="1">
      <c r="A14" s="14" t="s">
        <v>20</v>
      </c>
      <c r="B14" s="13">
        <v>109452</v>
      </c>
      <c r="C14" s="13">
        <v>128398</v>
      </c>
      <c r="D14" s="13">
        <v>126422</v>
      </c>
      <c r="E14" s="13">
        <v>94496</v>
      </c>
      <c r="F14" s="13">
        <v>123023</v>
      </c>
      <c r="G14" s="13">
        <v>228464</v>
      </c>
      <c r="H14" s="13">
        <v>106481</v>
      </c>
      <c r="I14" s="13">
        <v>16223</v>
      </c>
      <c r="J14" s="13">
        <v>52946</v>
      </c>
      <c r="K14" s="11">
        <f t="shared" si="4"/>
        <v>985905</v>
      </c>
      <c r="L14" s="52"/>
    </row>
    <row r="15" spans="1:11" ht="17.25" customHeight="1">
      <c r="A15" s="14" t="s">
        <v>21</v>
      </c>
      <c r="B15" s="13">
        <v>10419</v>
      </c>
      <c r="C15" s="13">
        <v>15202</v>
      </c>
      <c r="D15" s="13">
        <v>10529</v>
      </c>
      <c r="E15" s="13">
        <v>9770</v>
      </c>
      <c r="F15" s="13">
        <v>10229</v>
      </c>
      <c r="G15" s="13">
        <v>16318</v>
      </c>
      <c r="H15" s="13">
        <v>17062</v>
      </c>
      <c r="I15" s="13">
        <v>2752</v>
      </c>
      <c r="J15" s="13">
        <v>3601</v>
      </c>
      <c r="K15" s="11">
        <f t="shared" si="4"/>
        <v>95882</v>
      </c>
    </row>
    <row r="16" spans="1:11" ht="17.25" customHeight="1">
      <c r="A16" s="15" t="s">
        <v>93</v>
      </c>
      <c r="B16" s="13">
        <f>B17+B18+B19</f>
        <v>44399</v>
      </c>
      <c r="C16" s="13">
        <f aca="true" t="shared" si="5" ref="C16:J16">C17+C18+C19</f>
        <v>53173</v>
      </c>
      <c r="D16" s="13">
        <f t="shared" si="5"/>
        <v>56419</v>
      </c>
      <c r="E16" s="13">
        <f t="shared" si="5"/>
        <v>37737</v>
      </c>
      <c r="F16" s="13">
        <f t="shared" si="5"/>
        <v>59318</v>
      </c>
      <c r="G16" s="13">
        <f t="shared" si="5"/>
        <v>108932</v>
      </c>
      <c r="H16" s="13">
        <f t="shared" si="5"/>
        <v>38765</v>
      </c>
      <c r="I16" s="13">
        <f t="shared" si="5"/>
        <v>8882</v>
      </c>
      <c r="J16" s="13">
        <f t="shared" si="5"/>
        <v>24132</v>
      </c>
      <c r="K16" s="11">
        <f t="shared" si="4"/>
        <v>431757</v>
      </c>
    </row>
    <row r="17" spans="1:11" ht="17.25" customHeight="1">
      <c r="A17" s="14" t="s">
        <v>94</v>
      </c>
      <c r="B17" s="13">
        <v>26064</v>
      </c>
      <c r="C17" s="13">
        <v>33823</v>
      </c>
      <c r="D17" s="13">
        <v>32715</v>
      </c>
      <c r="E17" s="13">
        <v>22557</v>
      </c>
      <c r="F17" s="13">
        <v>36293</v>
      </c>
      <c r="G17" s="13">
        <v>63099</v>
      </c>
      <c r="H17" s="13">
        <v>24426</v>
      </c>
      <c r="I17" s="13">
        <v>5619</v>
      </c>
      <c r="J17" s="13">
        <v>13612</v>
      </c>
      <c r="K17" s="11">
        <f t="shared" si="4"/>
        <v>258208</v>
      </c>
    </row>
    <row r="18" spans="1:11" ht="17.25" customHeight="1">
      <c r="A18" s="14" t="s">
        <v>95</v>
      </c>
      <c r="B18" s="13">
        <v>17234</v>
      </c>
      <c r="C18" s="13">
        <v>17902</v>
      </c>
      <c r="D18" s="13">
        <v>22928</v>
      </c>
      <c r="E18" s="13">
        <v>14396</v>
      </c>
      <c r="F18" s="13">
        <v>22072</v>
      </c>
      <c r="G18" s="13">
        <v>44168</v>
      </c>
      <c r="H18" s="13">
        <v>13013</v>
      </c>
      <c r="I18" s="13">
        <v>3051</v>
      </c>
      <c r="J18" s="13">
        <v>10241</v>
      </c>
      <c r="K18" s="11">
        <f t="shared" si="4"/>
        <v>165005</v>
      </c>
    </row>
    <row r="19" spans="1:11" ht="17.25" customHeight="1">
      <c r="A19" s="14" t="s">
        <v>96</v>
      </c>
      <c r="B19" s="13">
        <v>1101</v>
      </c>
      <c r="C19" s="13">
        <v>1448</v>
      </c>
      <c r="D19" s="13">
        <v>776</v>
      </c>
      <c r="E19" s="13">
        <v>784</v>
      </c>
      <c r="F19" s="13">
        <v>953</v>
      </c>
      <c r="G19" s="13">
        <v>1665</v>
      </c>
      <c r="H19" s="13">
        <v>1326</v>
      </c>
      <c r="I19" s="13">
        <v>212</v>
      </c>
      <c r="J19" s="13">
        <v>279</v>
      </c>
      <c r="K19" s="11">
        <f t="shared" si="4"/>
        <v>8544</v>
      </c>
    </row>
    <row r="20" spans="1:11" ht="17.25" customHeight="1">
      <c r="A20" s="16" t="s">
        <v>22</v>
      </c>
      <c r="B20" s="11">
        <f>+B21+B22+B23</f>
        <v>167154</v>
      </c>
      <c r="C20" s="11">
        <f aca="true" t="shared" si="6" ref="C20:J20">+C21+C22+C23</f>
        <v>184653</v>
      </c>
      <c r="D20" s="11">
        <f t="shared" si="6"/>
        <v>214271</v>
      </c>
      <c r="E20" s="11">
        <f t="shared" si="6"/>
        <v>135219</v>
      </c>
      <c r="F20" s="11">
        <f t="shared" si="6"/>
        <v>205617</v>
      </c>
      <c r="G20" s="11">
        <f t="shared" si="6"/>
        <v>387003</v>
      </c>
      <c r="H20" s="11">
        <f t="shared" si="6"/>
        <v>139700</v>
      </c>
      <c r="I20" s="11">
        <f t="shared" si="6"/>
        <v>33415</v>
      </c>
      <c r="J20" s="11">
        <f t="shared" si="6"/>
        <v>82232</v>
      </c>
      <c r="K20" s="11">
        <f t="shared" si="4"/>
        <v>1549264</v>
      </c>
    </row>
    <row r="21" spans="1:12" ht="17.25" customHeight="1">
      <c r="A21" s="12" t="s">
        <v>23</v>
      </c>
      <c r="B21" s="13">
        <v>90038</v>
      </c>
      <c r="C21" s="13">
        <v>109740</v>
      </c>
      <c r="D21" s="13">
        <v>128607</v>
      </c>
      <c r="E21" s="13">
        <v>79208</v>
      </c>
      <c r="F21" s="13">
        <v>117292</v>
      </c>
      <c r="G21" s="13">
        <v>203892</v>
      </c>
      <c r="H21" s="13">
        <v>78023</v>
      </c>
      <c r="I21" s="13">
        <v>20979</v>
      </c>
      <c r="J21" s="13">
        <v>48487</v>
      </c>
      <c r="K21" s="11">
        <f t="shared" si="4"/>
        <v>876266</v>
      </c>
      <c r="L21" s="52"/>
    </row>
    <row r="22" spans="1:12" ht="17.25" customHeight="1">
      <c r="A22" s="12" t="s">
        <v>24</v>
      </c>
      <c r="B22" s="13">
        <v>72443</v>
      </c>
      <c r="C22" s="13">
        <v>69590</v>
      </c>
      <c r="D22" s="13">
        <v>81239</v>
      </c>
      <c r="E22" s="13">
        <v>52728</v>
      </c>
      <c r="F22" s="13">
        <v>84105</v>
      </c>
      <c r="G22" s="13">
        <v>175248</v>
      </c>
      <c r="H22" s="13">
        <v>56336</v>
      </c>
      <c r="I22" s="13">
        <v>11498</v>
      </c>
      <c r="J22" s="13">
        <v>32231</v>
      </c>
      <c r="K22" s="11">
        <f t="shared" si="4"/>
        <v>635418</v>
      </c>
      <c r="L22" s="52"/>
    </row>
    <row r="23" spans="1:11" ht="17.25" customHeight="1">
      <c r="A23" s="12" t="s">
        <v>25</v>
      </c>
      <c r="B23" s="13">
        <v>4673</v>
      </c>
      <c r="C23" s="13">
        <v>5323</v>
      </c>
      <c r="D23" s="13">
        <v>4425</v>
      </c>
      <c r="E23" s="13">
        <v>3283</v>
      </c>
      <c r="F23" s="13">
        <v>4220</v>
      </c>
      <c r="G23" s="13">
        <v>7863</v>
      </c>
      <c r="H23" s="13">
        <v>5341</v>
      </c>
      <c r="I23" s="13">
        <v>938</v>
      </c>
      <c r="J23" s="13">
        <v>1514</v>
      </c>
      <c r="K23" s="11">
        <f t="shared" si="4"/>
        <v>37580</v>
      </c>
    </row>
    <row r="24" spans="1:11" ht="17.25" customHeight="1">
      <c r="A24" s="16" t="s">
        <v>26</v>
      </c>
      <c r="B24" s="13">
        <f>+B25+B26</f>
        <v>171594</v>
      </c>
      <c r="C24" s="13">
        <f aca="true" t="shared" si="7" ref="C24:J24">+C25+C26</f>
        <v>228854</v>
      </c>
      <c r="D24" s="13">
        <f t="shared" si="7"/>
        <v>250409</v>
      </c>
      <c r="E24" s="13">
        <f t="shared" si="7"/>
        <v>156797</v>
      </c>
      <c r="F24" s="13">
        <f t="shared" si="7"/>
        <v>192741</v>
      </c>
      <c r="G24" s="13">
        <f t="shared" si="7"/>
        <v>275932</v>
      </c>
      <c r="H24" s="13">
        <f t="shared" si="7"/>
        <v>132706</v>
      </c>
      <c r="I24" s="13">
        <f t="shared" si="7"/>
        <v>41431</v>
      </c>
      <c r="J24" s="13">
        <f t="shared" si="7"/>
        <v>112860</v>
      </c>
      <c r="K24" s="11">
        <f t="shared" si="4"/>
        <v>1563324</v>
      </c>
    </row>
    <row r="25" spans="1:12" ht="17.25" customHeight="1">
      <c r="A25" s="12" t="s">
        <v>115</v>
      </c>
      <c r="B25" s="13">
        <v>71966</v>
      </c>
      <c r="C25" s="13">
        <v>106984</v>
      </c>
      <c r="D25" s="13">
        <v>124353</v>
      </c>
      <c r="E25" s="13">
        <v>78564</v>
      </c>
      <c r="F25" s="13">
        <v>90485</v>
      </c>
      <c r="G25" s="13">
        <v>121632</v>
      </c>
      <c r="H25" s="13">
        <v>60095</v>
      </c>
      <c r="I25" s="13">
        <v>22768</v>
      </c>
      <c r="J25" s="13">
        <v>52555</v>
      </c>
      <c r="K25" s="11">
        <f t="shared" si="4"/>
        <v>729402</v>
      </c>
      <c r="L25" s="52"/>
    </row>
    <row r="26" spans="1:12" ht="17.25" customHeight="1">
      <c r="A26" s="12" t="s">
        <v>116</v>
      </c>
      <c r="B26" s="13">
        <v>99628</v>
      </c>
      <c r="C26" s="13">
        <v>121870</v>
      </c>
      <c r="D26" s="13">
        <v>126056</v>
      </c>
      <c r="E26" s="13">
        <v>78233</v>
      </c>
      <c r="F26" s="13">
        <v>102256</v>
      </c>
      <c r="G26" s="13">
        <v>154300</v>
      </c>
      <c r="H26" s="13">
        <v>72611</v>
      </c>
      <c r="I26" s="13">
        <v>18663</v>
      </c>
      <c r="J26" s="13">
        <v>60305</v>
      </c>
      <c r="K26" s="11">
        <f t="shared" si="4"/>
        <v>833922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7244</v>
      </c>
      <c r="I27" s="11">
        <v>0</v>
      </c>
      <c r="J27" s="11">
        <v>0</v>
      </c>
      <c r="K27" s="11">
        <f t="shared" si="4"/>
        <v>7244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11772.42</v>
      </c>
      <c r="I35" s="19">
        <v>0</v>
      </c>
      <c r="J35" s="19">
        <v>0</v>
      </c>
      <c r="K35" s="23">
        <f>SUM(B35:J35)</f>
        <v>11772.42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1830436.3999999997</v>
      </c>
      <c r="C47" s="22">
        <f aca="true" t="shared" si="12" ref="C47:H47">+C48+C57</f>
        <v>2556912.2500000005</v>
      </c>
      <c r="D47" s="22">
        <f t="shared" si="12"/>
        <v>3040726.76</v>
      </c>
      <c r="E47" s="22">
        <f t="shared" si="12"/>
        <v>1750956.94</v>
      </c>
      <c r="F47" s="22">
        <f t="shared" si="12"/>
        <v>2287801.2300000004</v>
      </c>
      <c r="G47" s="22">
        <f t="shared" si="12"/>
        <v>3245728.43</v>
      </c>
      <c r="H47" s="22">
        <f t="shared" si="12"/>
        <v>1730301.83</v>
      </c>
      <c r="I47" s="22">
        <f>+I48+I57</f>
        <v>683910.5599999999</v>
      </c>
      <c r="J47" s="22">
        <f>+J48+J57</f>
        <v>1088905.09</v>
      </c>
      <c r="K47" s="22">
        <f>SUM(B47:J47)</f>
        <v>18215679.49</v>
      </c>
    </row>
    <row r="48" spans="1:11" ht="17.25" customHeight="1">
      <c r="A48" s="16" t="s">
        <v>108</v>
      </c>
      <c r="B48" s="23">
        <f>SUM(B49:B56)</f>
        <v>1811730.0099999998</v>
      </c>
      <c r="C48" s="23">
        <f aca="true" t="shared" si="13" ref="C48:J48">SUM(C49:C56)</f>
        <v>2533437.0300000003</v>
      </c>
      <c r="D48" s="23">
        <f t="shared" si="13"/>
        <v>3015355.1799999997</v>
      </c>
      <c r="E48" s="23">
        <f t="shared" si="13"/>
        <v>1728602.89</v>
      </c>
      <c r="F48" s="23">
        <f t="shared" si="13"/>
        <v>2264383.8600000003</v>
      </c>
      <c r="G48" s="23">
        <f t="shared" si="13"/>
        <v>3216243.1100000003</v>
      </c>
      <c r="H48" s="23">
        <f t="shared" si="13"/>
        <v>1710361.1600000001</v>
      </c>
      <c r="I48" s="23">
        <f t="shared" si="13"/>
        <v>683910.5599999999</v>
      </c>
      <c r="J48" s="23">
        <f t="shared" si="13"/>
        <v>1074923</v>
      </c>
      <c r="K48" s="23">
        <f aca="true" t="shared" si="14" ref="K48:K57">SUM(B48:J48)</f>
        <v>18038946.799999997</v>
      </c>
    </row>
    <row r="49" spans="1:11" ht="17.25" customHeight="1">
      <c r="A49" s="34" t="s">
        <v>43</v>
      </c>
      <c r="B49" s="23">
        <f aca="true" t="shared" si="15" ref="B49:H49">ROUND(B30*B7,2)</f>
        <v>1810766.63</v>
      </c>
      <c r="C49" s="23">
        <f t="shared" si="15"/>
        <v>2526039.19</v>
      </c>
      <c r="D49" s="23">
        <f t="shared" si="15"/>
        <v>3013274.59</v>
      </c>
      <c r="E49" s="23">
        <f t="shared" si="15"/>
        <v>1727816.56</v>
      </c>
      <c r="F49" s="23">
        <f t="shared" si="15"/>
        <v>2262712.72</v>
      </c>
      <c r="G49" s="23">
        <f t="shared" si="15"/>
        <v>3213855.89</v>
      </c>
      <c r="H49" s="23">
        <f t="shared" si="15"/>
        <v>1697613.61</v>
      </c>
      <c r="I49" s="23">
        <f>ROUND(I30*I7,2)</f>
        <v>682844.84</v>
      </c>
      <c r="J49" s="23">
        <f>ROUND(J30*J7,2)</f>
        <v>1072705.96</v>
      </c>
      <c r="K49" s="23">
        <f t="shared" si="14"/>
        <v>18007629.990000002</v>
      </c>
    </row>
    <row r="50" spans="1:11" ht="17.25" customHeight="1">
      <c r="A50" s="34" t="s">
        <v>44</v>
      </c>
      <c r="B50" s="19">
        <v>0</v>
      </c>
      <c r="C50" s="23">
        <f>ROUND(C31*C7,2)</f>
        <v>5614.83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5614.83</v>
      </c>
    </row>
    <row r="51" spans="1:11" ht="17.25" customHeight="1">
      <c r="A51" s="66" t="s">
        <v>104</v>
      </c>
      <c r="B51" s="67">
        <f aca="true" t="shared" si="16" ref="B51:H51">ROUND(B32*B7,2)</f>
        <v>-3128.3</v>
      </c>
      <c r="C51" s="67">
        <f t="shared" si="16"/>
        <v>-3990.71</v>
      </c>
      <c r="D51" s="67">
        <f t="shared" si="16"/>
        <v>-4305.17</v>
      </c>
      <c r="E51" s="67">
        <f t="shared" si="16"/>
        <v>-2659.07</v>
      </c>
      <c r="F51" s="67">
        <f t="shared" si="16"/>
        <v>-3610.38</v>
      </c>
      <c r="G51" s="67">
        <f t="shared" si="16"/>
        <v>-5042.86</v>
      </c>
      <c r="H51" s="67">
        <f t="shared" si="16"/>
        <v>-2739.91</v>
      </c>
      <c r="I51" s="19">
        <v>0</v>
      </c>
      <c r="J51" s="19">
        <v>0</v>
      </c>
      <c r="K51" s="67">
        <f>SUM(B51:J51)</f>
        <v>-25476.4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11772.42</v>
      </c>
      <c r="I53" s="31">
        <f>+I35</f>
        <v>0</v>
      </c>
      <c r="J53" s="31">
        <f>+J35</f>
        <v>0</v>
      </c>
      <c r="K53" s="23">
        <f t="shared" si="14"/>
        <v>11772.42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-206146.65</v>
      </c>
      <c r="C61" s="35">
        <f t="shared" si="17"/>
        <v>-222488.70999999996</v>
      </c>
      <c r="D61" s="35">
        <f t="shared" si="17"/>
        <v>-214418.65999999997</v>
      </c>
      <c r="E61" s="35">
        <f t="shared" si="17"/>
        <v>-244717.42999999996</v>
      </c>
      <c r="F61" s="35">
        <f t="shared" si="17"/>
        <v>-245915.16</v>
      </c>
      <c r="G61" s="35">
        <f t="shared" si="17"/>
        <v>-287837.13999999996</v>
      </c>
      <c r="H61" s="35">
        <f t="shared" si="17"/>
        <v>-197463.96</v>
      </c>
      <c r="I61" s="35">
        <f t="shared" si="17"/>
        <v>-100102.31</v>
      </c>
      <c r="J61" s="35">
        <f t="shared" si="17"/>
        <v>-77927.02</v>
      </c>
      <c r="K61" s="35">
        <f>SUM(B61:J61)</f>
        <v>-1797017.0399999998</v>
      </c>
    </row>
    <row r="62" spans="1:11" ht="18.75" customHeight="1">
      <c r="A62" s="16" t="s">
        <v>74</v>
      </c>
      <c r="B62" s="35">
        <f aca="true" t="shared" si="18" ref="B62:J62">B63+B64+B65+B66+B67+B68</f>
        <v>-189217.21</v>
      </c>
      <c r="C62" s="35">
        <f t="shared" si="18"/>
        <v>-197835.96999999997</v>
      </c>
      <c r="D62" s="35">
        <f t="shared" si="18"/>
        <v>-189076.50999999998</v>
      </c>
      <c r="E62" s="35">
        <f t="shared" si="18"/>
        <v>-228425.20999999996</v>
      </c>
      <c r="F62" s="35">
        <f t="shared" si="18"/>
        <v>-223132.94</v>
      </c>
      <c r="G62" s="35">
        <f t="shared" si="18"/>
        <v>-252713.87999999998</v>
      </c>
      <c r="H62" s="35">
        <f t="shared" si="18"/>
        <v>-180758.4</v>
      </c>
      <c r="I62" s="35">
        <f t="shared" si="18"/>
        <v>-31878.2</v>
      </c>
      <c r="J62" s="35">
        <f t="shared" si="18"/>
        <v>-65819.8</v>
      </c>
      <c r="K62" s="35">
        <f aca="true" t="shared" si="19" ref="K62:K91">SUM(B62:J62)</f>
        <v>-1558858.1199999996</v>
      </c>
    </row>
    <row r="63" spans="1:11" ht="18.75" customHeight="1">
      <c r="A63" s="12" t="s">
        <v>75</v>
      </c>
      <c r="B63" s="35">
        <f>-ROUND(B9*$D$3,2)</f>
        <v>-144403.8</v>
      </c>
      <c r="C63" s="35">
        <f aca="true" t="shared" si="20" ref="C63:J63">-ROUND(C9*$D$3,2)</f>
        <v>-193803.8</v>
      </c>
      <c r="D63" s="35">
        <f t="shared" si="20"/>
        <v>-173568.8</v>
      </c>
      <c r="E63" s="35">
        <f t="shared" si="20"/>
        <v>-137883</v>
      </c>
      <c r="F63" s="35">
        <f t="shared" si="20"/>
        <v>-149108.2</v>
      </c>
      <c r="G63" s="35">
        <f t="shared" si="20"/>
        <v>-197459.4</v>
      </c>
      <c r="H63" s="35">
        <f t="shared" si="20"/>
        <v>-180758.4</v>
      </c>
      <c r="I63" s="35">
        <f t="shared" si="20"/>
        <v>-31878.2</v>
      </c>
      <c r="J63" s="35">
        <f t="shared" si="20"/>
        <v>-65819.8</v>
      </c>
      <c r="K63" s="35">
        <f t="shared" si="19"/>
        <v>-1274683.4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-893</v>
      </c>
      <c r="C65" s="35">
        <v>-193.8</v>
      </c>
      <c r="D65" s="35">
        <v>-201.4</v>
      </c>
      <c r="E65" s="35">
        <v>-915.8</v>
      </c>
      <c r="F65" s="35">
        <v>-475</v>
      </c>
      <c r="G65" s="35">
        <v>-250.8</v>
      </c>
      <c r="H65" s="19">
        <v>0</v>
      </c>
      <c r="I65" s="19">
        <v>0</v>
      </c>
      <c r="J65" s="19">
        <v>0</v>
      </c>
      <c r="K65" s="35">
        <f t="shared" si="19"/>
        <v>-2929.8</v>
      </c>
    </row>
    <row r="66" spans="1:11" ht="18.75" customHeight="1">
      <c r="A66" s="12" t="s">
        <v>105</v>
      </c>
      <c r="B66" s="35">
        <v>-4514.4</v>
      </c>
      <c r="C66" s="35">
        <v>-1197</v>
      </c>
      <c r="D66" s="35">
        <v>-1455.4</v>
      </c>
      <c r="E66" s="35">
        <v>-2519.4</v>
      </c>
      <c r="F66" s="35">
        <v>-1303.4</v>
      </c>
      <c r="G66" s="35">
        <v>-1170.4</v>
      </c>
      <c r="H66" s="19">
        <v>0</v>
      </c>
      <c r="I66" s="19">
        <v>0</v>
      </c>
      <c r="J66" s="19">
        <v>0</v>
      </c>
      <c r="K66" s="35">
        <f t="shared" si="19"/>
        <v>-12159.999999999998</v>
      </c>
    </row>
    <row r="67" spans="1:11" ht="18.75" customHeight="1">
      <c r="A67" s="12" t="s">
        <v>52</v>
      </c>
      <c r="B67" s="35">
        <v>-39406.01</v>
      </c>
      <c r="C67" s="35">
        <v>-2641.37</v>
      </c>
      <c r="D67" s="35">
        <v>-13850.91</v>
      </c>
      <c r="E67" s="35">
        <v>-87107.01</v>
      </c>
      <c r="F67" s="35">
        <v>-72246.34</v>
      </c>
      <c r="G67" s="35">
        <v>-53833.28</v>
      </c>
      <c r="H67" s="19">
        <v>0</v>
      </c>
      <c r="I67" s="19">
        <v>0</v>
      </c>
      <c r="J67" s="19">
        <v>0</v>
      </c>
      <c r="K67" s="35">
        <f t="shared" si="19"/>
        <v>-269084.92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-68224.11</v>
      </c>
      <c r="J69" s="67">
        <f t="shared" si="21"/>
        <v>-12107.22</v>
      </c>
      <c r="K69" s="67">
        <f t="shared" si="19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1624289.7499999998</v>
      </c>
      <c r="C104" s="24">
        <f t="shared" si="22"/>
        <v>2334423.5400000005</v>
      </c>
      <c r="D104" s="24">
        <f t="shared" si="22"/>
        <v>2826308.1</v>
      </c>
      <c r="E104" s="24">
        <f t="shared" si="22"/>
        <v>1506239.51</v>
      </c>
      <c r="F104" s="24">
        <f t="shared" si="22"/>
        <v>2041886.0700000005</v>
      </c>
      <c r="G104" s="24">
        <f t="shared" si="22"/>
        <v>2957891.2900000005</v>
      </c>
      <c r="H104" s="24">
        <f t="shared" si="22"/>
        <v>1532837.87</v>
      </c>
      <c r="I104" s="24">
        <f>+I105+I106</f>
        <v>583808.25</v>
      </c>
      <c r="J104" s="24">
        <f>+J105+J106</f>
        <v>1010978.07</v>
      </c>
      <c r="K104" s="48">
        <f>SUM(B104:J104)</f>
        <v>16418662.450000003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1605583.3599999999</v>
      </c>
      <c r="C105" s="24">
        <f t="shared" si="23"/>
        <v>2310948.3200000003</v>
      </c>
      <c r="D105" s="24">
        <f t="shared" si="23"/>
        <v>2800936.52</v>
      </c>
      <c r="E105" s="24">
        <f t="shared" si="23"/>
        <v>1483885.46</v>
      </c>
      <c r="F105" s="24">
        <f t="shared" si="23"/>
        <v>2018468.7000000004</v>
      </c>
      <c r="G105" s="24">
        <f t="shared" si="23"/>
        <v>2928405.9700000007</v>
      </c>
      <c r="H105" s="24">
        <f t="shared" si="23"/>
        <v>1512897.2000000002</v>
      </c>
      <c r="I105" s="24">
        <f t="shared" si="23"/>
        <v>583808.25</v>
      </c>
      <c r="J105" s="24">
        <f t="shared" si="23"/>
        <v>996995.98</v>
      </c>
      <c r="K105" s="48">
        <f>SUM(B105:J105)</f>
        <v>16241929.760000002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16418662.449999997</v>
      </c>
      <c r="L112" s="54"/>
    </row>
    <row r="113" spans="1:11" ht="18.75" customHeight="1">
      <c r="A113" s="26" t="s">
        <v>70</v>
      </c>
      <c r="B113" s="27">
        <v>213248.67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213248.67</v>
      </c>
    </row>
    <row r="114" spans="1:11" ht="18.75" customHeight="1">
      <c r="A114" s="26" t="s">
        <v>71</v>
      </c>
      <c r="B114" s="27">
        <v>1411041.08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1411041.08</v>
      </c>
    </row>
    <row r="115" spans="1:11" ht="18.75" customHeight="1">
      <c r="A115" s="26" t="s">
        <v>72</v>
      </c>
      <c r="B115" s="40">
        <v>0</v>
      </c>
      <c r="C115" s="27">
        <f>+C104</f>
        <v>2334423.5400000005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2334423.5400000005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2826308.1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2826308.1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1355615.55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1355615.55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150623.96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150623.96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393759.42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393759.42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726290.02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726290.02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101732.79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101732.79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820103.83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820103.83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863839.07</v>
      </c>
      <c r="H123" s="40">
        <v>0</v>
      </c>
      <c r="I123" s="40">
        <v>0</v>
      </c>
      <c r="J123" s="40">
        <v>0</v>
      </c>
      <c r="K123" s="41">
        <f t="shared" si="25"/>
        <v>863839.07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67824.74</v>
      </c>
      <c r="H124" s="40">
        <v>0</v>
      </c>
      <c r="I124" s="40">
        <v>0</v>
      </c>
      <c r="J124" s="40">
        <v>0</v>
      </c>
      <c r="K124" s="41">
        <f t="shared" si="25"/>
        <v>67824.74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427691.03</v>
      </c>
      <c r="H125" s="40">
        <v>0</v>
      </c>
      <c r="I125" s="40">
        <v>0</v>
      </c>
      <c r="J125" s="40">
        <v>0</v>
      </c>
      <c r="K125" s="41">
        <f t="shared" si="25"/>
        <v>427691.03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425414.6</v>
      </c>
      <c r="H126" s="40">
        <v>0</v>
      </c>
      <c r="I126" s="40">
        <v>0</v>
      </c>
      <c r="J126" s="40">
        <v>0</v>
      </c>
      <c r="K126" s="41">
        <f t="shared" si="25"/>
        <v>425414.6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1173121.85</v>
      </c>
      <c r="H127" s="40">
        <v>0</v>
      </c>
      <c r="I127" s="40">
        <v>0</v>
      </c>
      <c r="J127" s="40">
        <v>0</v>
      </c>
      <c r="K127" s="41">
        <f t="shared" si="25"/>
        <v>1173121.85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549286.12</v>
      </c>
      <c r="I128" s="40">
        <v>0</v>
      </c>
      <c r="J128" s="40">
        <v>0</v>
      </c>
      <c r="K128" s="41">
        <f t="shared" si="25"/>
        <v>549286.12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983551.76</v>
      </c>
      <c r="I129" s="40">
        <v>0</v>
      </c>
      <c r="J129" s="40">
        <v>0</v>
      </c>
      <c r="K129" s="41">
        <f t="shared" si="25"/>
        <v>983551.76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583808.25</v>
      </c>
      <c r="J130" s="40">
        <v>0</v>
      </c>
      <c r="K130" s="41">
        <f t="shared" si="25"/>
        <v>583808.25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1010978.07</v>
      </c>
      <c r="K131" s="44">
        <f t="shared" si="25"/>
        <v>1010978.07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2017-04-20T17:49:38Z</dcterms:modified>
  <cp:category/>
  <cp:version/>
  <cp:contentType/>
  <cp:contentStatus/>
</cp:coreProperties>
</file>