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<sst xmlns="http://schemas.openxmlformats.org/spreadsheetml/2006/main" count="135" uniqueCount="135">
  <si>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</si>
  <si>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</si>
  <si>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</si>
  <si>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</si>
  <si>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</si>
  <si>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</si>
  <si>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</si>
  <si>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</si>
  <si>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</si>
  <si>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</si>
  <si>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</si>
  <si>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</si>
  <si>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</si>
  <si>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</si>
  <si>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</si>
  <si>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</si>
  <si>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</si>
  <si>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</si>
  <si>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</si>
  <si>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</si>
  <si>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</si>
  <si>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</si>
  <si>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</si>
  <si>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</si>
  <si>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</si>
  <si>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</si>
  <si>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</si>
  <si>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</si>
  <si>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</si>
  <si>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</si>
  <si>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</si>
  <si>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</si>
  <si>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</si>
  <si>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</si>
  <si>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</si>
  <si>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</si>
  <si>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</si>
  <si>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</si>
  <si>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</si>
  <si>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</si>
  <si>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</si>
  <si>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</si>
  <si>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</si>
  <si>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</si>
  <si>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</si>
  <si>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</si>
  <si>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</si>
  <si>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</si>
  <si>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</si>
  <si>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</si>
  <si>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</si>
  <si>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</si>
  <si>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</si>
  <si>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</si>
  <si>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</si>
  <si>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</si>
  <si>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</si>
  <si>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</si>
  <si>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</si>
  <si>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</si>
  <si>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</si>
  <si>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</si>
  <si>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</si>
  <si>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</si>
  <si>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</si>
  <si>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</si>
  <si>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</si>
  <si>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</si>
  <si>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</si>
  <si>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</si>
  <si>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</si>
  <si>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</si>
  <si>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</si>
  <si>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</si>
  <si>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</si>
  <si>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</si>
  <si>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</si>
  <si>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</si>
  <si>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</si>
  <si>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</si>
  <si>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</si>
  <si>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</si>
  <si>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</si>
  <si>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</si>
  <si>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</si>
  <si>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</si>
  <si>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</si>
  <si>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</si>
  <si>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</si>
  <si>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</si>
  <si>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</si>
  <si>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</si>
  <si>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</si>
  <si>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</si>
  <si>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</si>
  <si>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</si>
  <si>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</si>
  <si>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</si>
  <si>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</si>
  <si>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</si>
  <si>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</si>
  <si>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</si>
  <si>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</si>
  <si>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</si>
  <si>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</si>
  <si>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</si>
  <si>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</si>
  <si>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</si>
  <si>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</si>
  <si>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</si>
  <si>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</si>
  <si>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</si>
  <si>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</si>
  <si>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</si>
  <si>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</si>
  <si>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</si>
  <si>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</si>
  <si>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</si>
  <si>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</si>
  <si>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</si>
  <si>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</si>
  <si>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</si>
  <si>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</si>
  <si>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</si>
  <si>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</si>
  <si>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</si>
  <si>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</si>
  <si>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</si>
  <si>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</si>
  <si>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</si>
  <si>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</si>
  <si>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</si>
  <si>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</si>
  <si>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</si>
  <si>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10/04/17 - VENCIMENTO 20/04/17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</si>
</sst>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632198</v>
      </c>
      <c r="C7" s="9">
        <f t="shared" si="0"/>
        <v>803418</v>
      </c>
      <c r="D7" s="9">
        <f t="shared" si="0"/>
        <v>835742</v>
      </c>
      <c r="E7" s="9">
        <f t="shared" si="0"/>
        <v>563945</v>
      </c>
      <c r="F7" s="9">
        <f t="shared" si="0"/>
        <v>759275</v>
      </c>
      <c r="G7" s="9">
        <f t="shared" si="0"/>
        <v>1276767</v>
      </c>
      <c r="H7" s="9">
        <f t="shared" si="0"/>
        <v>587239</v>
      </c>
      <c r="I7" s="9">
        <f t="shared" si="0"/>
        <v>135055</v>
      </c>
      <c r="J7" s="9">
        <f t="shared" si="0"/>
        <v>355316</v>
      </c>
      <c r="K7" s="9">
        <f t="shared" si="0"/>
        <v>5948955</v>
      </c>
      <c r="L7" s="52"/>
    </row>
    <row r="8" spans="1:11" ht="17.25" customHeight="1">
      <c r="A8" s="10" t="s">
        <v>97</v>
      </c>
      <c r="B8" s="11">
        <f>B9+B12+B16</f>
        <v>307545</v>
      </c>
      <c r="C8" s="11">
        <f aca="true" t="shared" si="1" ref="C8:J8">C9+C12+C16</f>
        <v>399177</v>
      </c>
      <c r="D8" s="11">
        <f t="shared" si="1"/>
        <v>389375</v>
      </c>
      <c r="E8" s="11">
        <f t="shared" si="1"/>
        <v>278923</v>
      </c>
      <c r="F8" s="11">
        <f t="shared" si="1"/>
        <v>365102</v>
      </c>
      <c r="G8" s="11">
        <f t="shared" si="1"/>
        <v>623635</v>
      </c>
      <c r="H8" s="11">
        <f t="shared" si="1"/>
        <v>312773</v>
      </c>
      <c r="I8" s="11">
        <f t="shared" si="1"/>
        <v>60438</v>
      </c>
      <c r="J8" s="11">
        <f t="shared" si="1"/>
        <v>163189</v>
      </c>
      <c r="K8" s="11">
        <f>SUM(B8:J8)</f>
        <v>2900157</v>
      </c>
    </row>
    <row r="9" spans="1:11" ht="17.25" customHeight="1">
      <c r="A9" s="15" t="s">
        <v>16</v>
      </c>
      <c r="B9" s="13">
        <f>+B10+B11</f>
        <v>41173</v>
      </c>
      <c r="C9" s="13">
        <f aca="true" t="shared" si="2" ref="C9:J9">+C10+C11</f>
        <v>55879</v>
      </c>
      <c r="D9" s="13">
        <f t="shared" si="2"/>
        <v>50885</v>
      </c>
      <c r="E9" s="13">
        <f t="shared" si="2"/>
        <v>36547</v>
      </c>
      <c r="F9" s="13">
        <f t="shared" si="2"/>
        <v>43105</v>
      </c>
      <c r="G9" s="13">
        <f t="shared" si="2"/>
        <v>57455</v>
      </c>
      <c r="H9" s="13">
        <f t="shared" si="2"/>
        <v>50413</v>
      </c>
      <c r="I9" s="13">
        <f t="shared" si="2"/>
        <v>9512</v>
      </c>
      <c r="J9" s="13">
        <f t="shared" si="2"/>
        <v>19540</v>
      </c>
      <c r="K9" s="11">
        <f>SUM(B9:J9)</f>
        <v>364509</v>
      </c>
    </row>
    <row r="10" spans="1:11" ht="17.25" customHeight="1">
      <c r="A10" s="29" t="s">
        <v>17</v>
      </c>
      <c r="B10" s="13">
        <v>41173</v>
      </c>
      <c r="C10" s="13">
        <v>55879</v>
      </c>
      <c r="D10" s="13">
        <v>50885</v>
      </c>
      <c r="E10" s="13">
        <v>36547</v>
      </c>
      <c r="F10" s="13">
        <v>43105</v>
      </c>
      <c r="G10" s="13">
        <v>57455</v>
      </c>
      <c r="H10" s="13">
        <v>50413</v>
      </c>
      <c r="I10" s="13">
        <v>9512</v>
      </c>
      <c r="J10" s="13">
        <v>19540</v>
      </c>
      <c r="K10" s="11">
        <f>SUM(B10:J10)</f>
        <v>364509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224022</v>
      </c>
      <c r="C12" s="17">
        <f t="shared" si="3"/>
        <v>292440</v>
      </c>
      <c r="D12" s="17">
        <f t="shared" si="3"/>
        <v>286102</v>
      </c>
      <c r="E12" s="17">
        <f t="shared" si="3"/>
        <v>206831</v>
      </c>
      <c r="F12" s="17">
        <f t="shared" si="3"/>
        <v>265107</v>
      </c>
      <c r="G12" s="17">
        <f t="shared" si="3"/>
        <v>460967</v>
      </c>
      <c r="H12" s="17">
        <f t="shared" si="3"/>
        <v>225274</v>
      </c>
      <c r="I12" s="17">
        <f t="shared" si="3"/>
        <v>42282</v>
      </c>
      <c r="J12" s="17">
        <f t="shared" si="3"/>
        <v>120379</v>
      </c>
      <c r="K12" s="11">
        <f aca="true" t="shared" si="4" ref="K12:K27">SUM(B12:J12)</f>
        <v>2123404</v>
      </c>
    </row>
    <row r="13" spans="1:13" ht="17.25" customHeight="1">
      <c r="A13" s="14" t="s">
        <v>19</v>
      </c>
      <c r="B13" s="13">
        <v>107427</v>
      </c>
      <c r="C13" s="13">
        <v>150079</v>
      </c>
      <c r="D13" s="13">
        <v>151718</v>
      </c>
      <c r="E13" s="13">
        <v>106002</v>
      </c>
      <c r="F13" s="13">
        <v>133287</v>
      </c>
      <c r="G13" s="13">
        <v>219260</v>
      </c>
      <c r="H13" s="13">
        <v>103281</v>
      </c>
      <c r="I13" s="13">
        <v>23686</v>
      </c>
      <c r="J13" s="13">
        <v>63815</v>
      </c>
      <c r="K13" s="11">
        <f t="shared" si="4"/>
        <v>1058555</v>
      </c>
      <c r="L13" s="52"/>
      <c r="M13" s="53"/>
    </row>
    <row r="14" spans="1:12" ht="17.25" customHeight="1">
      <c r="A14" s="14" t="s">
        <v>20</v>
      </c>
      <c r="B14" s="13">
        <v>106834</v>
      </c>
      <c r="C14" s="13">
        <v>127776</v>
      </c>
      <c r="D14" s="13">
        <v>124343</v>
      </c>
      <c r="E14" s="13">
        <v>91355</v>
      </c>
      <c r="F14" s="13">
        <v>122044</v>
      </c>
      <c r="G14" s="13">
        <v>226013</v>
      </c>
      <c r="H14" s="13">
        <v>105367</v>
      </c>
      <c r="I14" s="13">
        <v>15954</v>
      </c>
      <c r="J14" s="13">
        <v>53058</v>
      </c>
      <c r="K14" s="11">
        <f t="shared" si="4"/>
        <v>972744</v>
      </c>
      <c r="L14" s="52"/>
    </row>
    <row r="15" spans="1:11" ht="17.25" customHeight="1">
      <c r="A15" s="14" t="s">
        <v>21</v>
      </c>
      <c r="B15" s="13">
        <v>9761</v>
      </c>
      <c r="C15" s="13">
        <v>14585</v>
      </c>
      <c r="D15" s="13">
        <v>10041</v>
      </c>
      <c r="E15" s="13">
        <v>9474</v>
      </c>
      <c r="F15" s="13">
        <v>9776</v>
      </c>
      <c r="G15" s="13">
        <v>15694</v>
      </c>
      <c r="H15" s="13">
        <v>16626</v>
      </c>
      <c r="I15" s="13">
        <v>2642</v>
      </c>
      <c r="J15" s="13">
        <v>3506</v>
      </c>
      <c r="K15" s="11">
        <f t="shared" si="4"/>
        <v>92105</v>
      </c>
    </row>
    <row r="16" spans="1:11" ht="17.25" customHeight="1">
      <c r="A16" s="15" t="s">
        <v>93</v>
      </c>
      <c r="B16" s="13">
        <f>B17+B18+B19</f>
        <v>42350</v>
      </c>
      <c r="C16" s="13">
        <f aca="true" t="shared" si="5" ref="C16:J16">C17+C18+C19</f>
        <v>50858</v>
      </c>
      <c r="D16" s="13">
        <f t="shared" si="5"/>
        <v>52388</v>
      </c>
      <c r="E16" s="13">
        <f t="shared" si="5"/>
        <v>35545</v>
      </c>
      <c r="F16" s="13">
        <f t="shared" si="5"/>
        <v>56890</v>
      </c>
      <c r="G16" s="13">
        <f t="shared" si="5"/>
        <v>105213</v>
      </c>
      <c r="H16" s="13">
        <f t="shared" si="5"/>
        <v>37086</v>
      </c>
      <c r="I16" s="13">
        <f t="shared" si="5"/>
        <v>8644</v>
      </c>
      <c r="J16" s="13">
        <f t="shared" si="5"/>
        <v>23270</v>
      </c>
      <c r="K16" s="11">
        <f t="shared" si="4"/>
        <v>412244</v>
      </c>
    </row>
    <row r="17" spans="1:11" ht="17.25" customHeight="1">
      <c r="A17" s="14" t="s">
        <v>94</v>
      </c>
      <c r="B17" s="13">
        <v>24791</v>
      </c>
      <c r="C17" s="13">
        <v>32276</v>
      </c>
      <c r="D17" s="13">
        <v>30226</v>
      </c>
      <c r="E17" s="13">
        <v>21508</v>
      </c>
      <c r="F17" s="13">
        <v>34591</v>
      </c>
      <c r="G17" s="13">
        <v>61216</v>
      </c>
      <c r="H17" s="13">
        <v>23339</v>
      </c>
      <c r="I17" s="13">
        <v>5454</v>
      </c>
      <c r="J17" s="13">
        <v>12998</v>
      </c>
      <c r="K17" s="11">
        <f t="shared" si="4"/>
        <v>246399</v>
      </c>
    </row>
    <row r="18" spans="1:11" ht="17.25" customHeight="1">
      <c r="A18" s="14" t="s">
        <v>95</v>
      </c>
      <c r="B18" s="13">
        <v>16482</v>
      </c>
      <c r="C18" s="13">
        <v>17192</v>
      </c>
      <c r="D18" s="13">
        <v>21489</v>
      </c>
      <c r="E18" s="13">
        <v>13256</v>
      </c>
      <c r="F18" s="13">
        <v>21389</v>
      </c>
      <c r="G18" s="13">
        <v>42420</v>
      </c>
      <c r="H18" s="13">
        <v>12478</v>
      </c>
      <c r="I18" s="13">
        <v>3006</v>
      </c>
      <c r="J18" s="13">
        <v>9954</v>
      </c>
      <c r="K18" s="11">
        <f t="shared" si="4"/>
        <v>157666</v>
      </c>
    </row>
    <row r="19" spans="1:11" ht="17.25" customHeight="1">
      <c r="A19" s="14" t="s">
        <v>96</v>
      </c>
      <c r="B19" s="13">
        <v>1077</v>
      </c>
      <c r="C19" s="13">
        <v>1390</v>
      </c>
      <c r="D19" s="13">
        <v>673</v>
      </c>
      <c r="E19" s="13">
        <v>781</v>
      </c>
      <c r="F19" s="13">
        <v>910</v>
      </c>
      <c r="G19" s="13">
        <v>1577</v>
      </c>
      <c r="H19" s="13">
        <v>1269</v>
      </c>
      <c r="I19" s="13">
        <v>184</v>
      </c>
      <c r="J19" s="13">
        <v>318</v>
      </c>
      <c r="K19" s="11">
        <f t="shared" si="4"/>
        <v>8179</v>
      </c>
    </row>
    <row r="20" spans="1:11" ht="17.25" customHeight="1">
      <c r="A20" s="16" t="s">
        <v>22</v>
      </c>
      <c r="B20" s="11">
        <f>+B21+B22+B23</f>
        <v>159861</v>
      </c>
      <c r="C20" s="11">
        <f aca="true" t="shared" si="6" ref="C20:J20">+C21+C22+C23</f>
        <v>178895</v>
      </c>
      <c r="D20" s="11">
        <f t="shared" si="6"/>
        <v>199921</v>
      </c>
      <c r="E20" s="11">
        <f t="shared" si="6"/>
        <v>130027</v>
      </c>
      <c r="F20" s="11">
        <f t="shared" si="6"/>
        <v>200999</v>
      </c>
      <c r="G20" s="11">
        <f t="shared" si="6"/>
        <v>378985</v>
      </c>
      <c r="H20" s="11">
        <f t="shared" si="6"/>
        <v>136123</v>
      </c>
      <c r="I20" s="11">
        <f t="shared" si="6"/>
        <v>33006</v>
      </c>
      <c r="J20" s="11">
        <f t="shared" si="6"/>
        <v>79556</v>
      </c>
      <c r="K20" s="11">
        <f t="shared" si="4"/>
        <v>1497373</v>
      </c>
    </row>
    <row r="21" spans="1:12" ht="17.25" customHeight="1">
      <c r="A21" s="12" t="s">
        <v>23</v>
      </c>
      <c r="B21" s="13">
        <v>86189</v>
      </c>
      <c r="C21" s="13">
        <v>106288</v>
      </c>
      <c r="D21" s="13">
        <v>120197</v>
      </c>
      <c r="E21" s="13">
        <v>75882</v>
      </c>
      <c r="F21" s="13">
        <v>113961</v>
      </c>
      <c r="G21" s="13">
        <v>200086</v>
      </c>
      <c r="H21" s="13">
        <v>76021</v>
      </c>
      <c r="I21" s="13">
        <v>20566</v>
      </c>
      <c r="J21" s="13">
        <v>46977</v>
      </c>
      <c r="K21" s="11">
        <f t="shared" si="4"/>
        <v>846167</v>
      </c>
      <c r="L21" s="52"/>
    </row>
    <row r="22" spans="1:12" ht="17.25" customHeight="1">
      <c r="A22" s="12" t="s">
        <v>24</v>
      </c>
      <c r="B22" s="13">
        <v>69401</v>
      </c>
      <c r="C22" s="13">
        <v>67675</v>
      </c>
      <c r="D22" s="13">
        <v>75683</v>
      </c>
      <c r="E22" s="13">
        <v>50977</v>
      </c>
      <c r="F22" s="13">
        <v>82961</v>
      </c>
      <c r="G22" s="13">
        <v>171387</v>
      </c>
      <c r="H22" s="13">
        <v>54886</v>
      </c>
      <c r="I22" s="13">
        <v>11464</v>
      </c>
      <c r="J22" s="13">
        <v>31195</v>
      </c>
      <c r="K22" s="11">
        <f t="shared" si="4"/>
        <v>615629</v>
      </c>
      <c r="L22" s="52"/>
    </row>
    <row r="23" spans="1:11" ht="17.25" customHeight="1">
      <c r="A23" s="12" t="s">
        <v>25</v>
      </c>
      <c r="B23" s="13">
        <v>4271</v>
      </c>
      <c r="C23" s="13">
        <v>4932</v>
      </c>
      <c r="D23" s="13">
        <v>4041</v>
      </c>
      <c r="E23" s="13">
        <v>3168</v>
      </c>
      <c r="F23" s="13">
        <v>4077</v>
      </c>
      <c r="G23" s="13">
        <v>7512</v>
      </c>
      <c r="H23" s="13">
        <v>5216</v>
      </c>
      <c r="I23" s="13">
        <v>976</v>
      </c>
      <c r="J23" s="13">
        <v>1384</v>
      </c>
      <c r="K23" s="11">
        <f t="shared" si="4"/>
        <v>35577</v>
      </c>
    </row>
    <row r="24" spans="1:11" ht="17.25" customHeight="1">
      <c r="A24" s="16" t="s">
        <v>26</v>
      </c>
      <c r="B24" s="13">
        <f>+B25+B26</f>
        <v>164792</v>
      </c>
      <c r="C24" s="13">
        <f aca="true" t="shared" si="7" ref="C24:J24">+C25+C26</f>
        <v>225346</v>
      </c>
      <c r="D24" s="13">
        <f t="shared" si="7"/>
        <v>246446</v>
      </c>
      <c r="E24" s="13">
        <f t="shared" si="7"/>
        <v>154995</v>
      </c>
      <c r="F24" s="13">
        <f t="shared" si="7"/>
        <v>193174</v>
      </c>
      <c r="G24" s="13">
        <f t="shared" si="7"/>
        <v>274147</v>
      </c>
      <c r="H24" s="13">
        <f t="shared" si="7"/>
        <v>131439</v>
      </c>
      <c r="I24" s="13">
        <f t="shared" si="7"/>
        <v>41611</v>
      </c>
      <c r="J24" s="13">
        <f t="shared" si="7"/>
        <v>112571</v>
      </c>
      <c r="K24" s="11">
        <f t="shared" si="4"/>
        <v>1544521</v>
      </c>
    </row>
    <row r="25" spans="1:12" ht="17.25" customHeight="1">
      <c r="A25" s="12" t="s">
        <v>115</v>
      </c>
      <c r="B25" s="13">
        <v>70684</v>
      </c>
      <c r="C25" s="13">
        <v>107891</v>
      </c>
      <c r="D25" s="13">
        <v>125292</v>
      </c>
      <c r="E25" s="13">
        <v>78188</v>
      </c>
      <c r="F25" s="13">
        <v>92547</v>
      </c>
      <c r="G25" s="13">
        <v>122458</v>
      </c>
      <c r="H25" s="13">
        <v>60305</v>
      </c>
      <c r="I25" s="13">
        <v>23281</v>
      </c>
      <c r="J25" s="13">
        <v>53713</v>
      </c>
      <c r="K25" s="11">
        <f t="shared" si="4"/>
        <v>734359</v>
      </c>
      <c r="L25" s="52"/>
    </row>
    <row r="26" spans="1:12" ht="17.25" customHeight="1">
      <c r="A26" s="12" t="s">
        <v>116</v>
      </c>
      <c r="B26" s="13">
        <v>94108</v>
      </c>
      <c r="C26" s="13">
        <v>117455</v>
      </c>
      <c r="D26" s="13">
        <v>121154</v>
      </c>
      <c r="E26" s="13">
        <v>76807</v>
      </c>
      <c r="F26" s="13">
        <v>100627</v>
      </c>
      <c r="G26" s="13">
        <v>151689</v>
      </c>
      <c r="H26" s="13">
        <v>71134</v>
      </c>
      <c r="I26" s="13">
        <v>18330</v>
      </c>
      <c r="J26" s="13">
        <v>58858</v>
      </c>
      <c r="K26" s="11">
        <f t="shared" si="4"/>
        <v>810162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6904</v>
      </c>
      <c r="I27" s="11">
        <v>0</v>
      </c>
      <c r="J27" s="11">
        <v>0</v>
      </c>
      <c r="K27" s="11">
        <f t="shared" si="4"/>
        <v>6904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12741.45</v>
      </c>
      <c r="I35" s="19">
        <v>0</v>
      </c>
      <c r="J35" s="19">
        <v>0</v>
      </c>
      <c r="K35" s="23">
        <f>SUM(B35:J35)</f>
        <v>12741.45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1776262.4399999997</v>
      </c>
      <c r="C47" s="22">
        <f aca="true" t="shared" si="12" ref="C47:H47">+C48+C57</f>
        <v>2522732.3700000006</v>
      </c>
      <c r="D47" s="22">
        <f t="shared" si="12"/>
        <v>2952341.33</v>
      </c>
      <c r="E47" s="22">
        <f t="shared" si="12"/>
        <v>1701685.8299999998</v>
      </c>
      <c r="F47" s="22">
        <f t="shared" si="12"/>
        <v>2261650.74</v>
      </c>
      <c r="G47" s="22">
        <f t="shared" si="12"/>
        <v>3205340.3899999997</v>
      </c>
      <c r="H47" s="22">
        <f t="shared" si="12"/>
        <v>1707385.73</v>
      </c>
      <c r="I47" s="22">
        <f>+I48+I57</f>
        <v>683269.0399999999</v>
      </c>
      <c r="J47" s="22">
        <f>+J48+J57</f>
        <v>1081329.9000000001</v>
      </c>
      <c r="K47" s="22">
        <f>SUM(B47:J47)</f>
        <v>17891997.77</v>
      </c>
    </row>
    <row r="48" spans="1:11" ht="17.25" customHeight="1">
      <c r="A48" s="16" t="s">
        <v>108</v>
      </c>
      <c r="B48" s="23">
        <f>SUM(B49:B56)</f>
        <v>1757556.0499999998</v>
      </c>
      <c r="C48" s="23">
        <f aca="true" t="shared" si="13" ref="C48:J48">SUM(C49:C56)</f>
        <v>2499257.1500000004</v>
      </c>
      <c r="D48" s="23">
        <f t="shared" si="13"/>
        <v>2926969.75</v>
      </c>
      <c r="E48" s="23">
        <f t="shared" si="13"/>
        <v>1679331.7799999998</v>
      </c>
      <c r="F48" s="23">
        <f t="shared" si="13"/>
        <v>2238233.37</v>
      </c>
      <c r="G48" s="23">
        <f t="shared" si="13"/>
        <v>3175855.07</v>
      </c>
      <c r="H48" s="23">
        <f t="shared" si="13"/>
        <v>1687445.06</v>
      </c>
      <c r="I48" s="23">
        <f t="shared" si="13"/>
        <v>683269.0399999999</v>
      </c>
      <c r="J48" s="23">
        <f t="shared" si="13"/>
        <v>1067347.81</v>
      </c>
      <c r="K48" s="23">
        <f aca="true" t="shared" si="14" ref="K48:K57">SUM(B48:J48)</f>
        <v>17715265.080000002</v>
      </c>
    </row>
    <row r="49" spans="1:11" ht="17.25" customHeight="1">
      <c r="A49" s="34" t="s">
        <v>43</v>
      </c>
      <c r="B49" s="23">
        <f aca="true" t="shared" si="15" ref="B49:H49">ROUND(B30*B7,2)</f>
        <v>1756498.92</v>
      </c>
      <c r="C49" s="23">
        <f t="shared" si="15"/>
        <v>2491881.27</v>
      </c>
      <c r="D49" s="23">
        <f t="shared" si="15"/>
        <v>2924762.7</v>
      </c>
      <c r="E49" s="23">
        <f t="shared" si="15"/>
        <v>1678469.5</v>
      </c>
      <c r="F49" s="23">
        <f t="shared" si="15"/>
        <v>2236520.44</v>
      </c>
      <c r="G49" s="23">
        <f t="shared" si="15"/>
        <v>3173404.38</v>
      </c>
      <c r="H49" s="23">
        <f t="shared" si="15"/>
        <v>1673689.87</v>
      </c>
      <c r="I49" s="23">
        <f>ROUND(I30*I7,2)</f>
        <v>682203.32</v>
      </c>
      <c r="J49" s="23">
        <f>ROUND(J30*J7,2)</f>
        <v>1065130.77</v>
      </c>
      <c r="K49" s="23">
        <f t="shared" si="14"/>
        <v>17682561.17</v>
      </c>
    </row>
    <row r="50" spans="1:11" ht="17.25" customHeight="1">
      <c r="A50" s="34" t="s">
        <v>44</v>
      </c>
      <c r="B50" s="19">
        <v>0</v>
      </c>
      <c r="C50" s="23">
        <f>ROUND(C31*C7,2)</f>
        <v>5538.91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5538.91</v>
      </c>
    </row>
    <row r="51" spans="1:11" ht="17.25" customHeight="1">
      <c r="A51" s="66" t="s">
        <v>104</v>
      </c>
      <c r="B51" s="67">
        <f aca="true" t="shared" si="16" ref="B51:H51">ROUND(B32*B7,2)</f>
        <v>-3034.55</v>
      </c>
      <c r="C51" s="67">
        <f t="shared" si="16"/>
        <v>-3936.75</v>
      </c>
      <c r="D51" s="67">
        <f t="shared" si="16"/>
        <v>-4178.71</v>
      </c>
      <c r="E51" s="67">
        <f t="shared" si="16"/>
        <v>-2583.12</v>
      </c>
      <c r="F51" s="67">
        <f t="shared" si="16"/>
        <v>-3568.59</v>
      </c>
      <c r="G51" s="67">
        <f t="shared" si="16"/>
        <v>-4979.39</v>
      </c>
      <c r="H51" s="67">
        <f t="shared" si="16"/>
        <v>-2701.3</v>
      </c>
      <c r="I51" s="19">
        <v>0</v>
      </c>
      <c r="J51" s="19">
        <v>0</v>
      </c>
      <c r="K51" s="67">
        <f>SUM(B51:J51)</f>
        <v>-24982.41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12741.45</v>
      </c>
      <c r="I53" s="31">
        <f>+I35</f>
        <v>0</v>
      </c>
      <c r="J53" s="31">
        <f>+J35</f>
        <v>0</v>
      </c>
      <c r="K53" s="23">
        <f t="shared" si="14"/>
        <v>12741.45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-206613.36</v>
      </c>
      <c r="C61" s="35">
        <f t="shared" si="17"/>
        <v>-240901.05</v>
      </c>
      <c r="D61" s="35">
        <f t="shared" si="17"/>
        <v>-234024.97999999998</v>
      </c>
      <c r="E61" s="35">
        <f t="shared" si="17"/>
        <v>-258390.56</v>
      </c>
      <c r="F61" s="35">
        <f t="shared" si="17"/>
        <v>-255400.49000000002</v>
      </c>
      <c r="G61" s="35">
        <f t="shared" si="17"/>
        <v>-305338.32</v>
      </c>
      <c r="H61" s="35">
        <f t="shared" si="17"/>
        <v>-208274.96</v>
      </c>
      <c r="I61" s="35">
        <f t="shared" si="17"/>
        <v>-104369.70999999999</v>
      </c>
      <c r="J61" s="35">
        <f t="shared" si="17"/>
        <v>-86359.22</v>
      </c>
      <c r="K61" s="35">
        <f>SUM(B61:J61)</f>
        <v>-1899672.65</v>
      </c>
    </row>
    <row r="62" spans="1:11" ht="18.75" customHeight="1">
      <c r="A62" s="16" t="s">
        <v>74</v>
      </c>
      <c r="B62" s="35">
        <f aca="true" t="shared" si="18" ref="B62:J62">B63+B64+B65+B66+B67+B68</f>
        <v>-189683.91999999998</v>
      </c>
      <c r="C62" s="35">
        <f t="shared" si="18"/>
        <v>-216248.31</v>
      </c>
      <c r="D62" s="35">
        <f t="shared" si="18"/>
        <v>-208682.83</v>
      </c>
      <c r="E62" s="35">
        <f t="shared" si="18"/>
        <v>-242098.34</v>
      </c>
      <c r="F62" s="35">
        <f t="shared" si="18"/>
        <v>-232618.27000000002</v>
      </c>
      <c r="G62" s="35">
        <f t="shared" si="18"/>
        <v>-270215.06</v>
      </c>
      <c r="H62" s="35">
        <f t="shared" si="18"/>
        <v>-191569.4</v>
      </c>
      <c r="I62" s="35">
        <f t="shared" si="18"/>
        <v>-36145.6</v>
      </c>
      <c r="J62" s="35">
        <f t="shared" si="18"/>
        <v>-74252</v>
      </c>
      <c r="K62" s="35">
        <f aca="true" t="shared" si="19" ref="K62:K91">SUM(B62:J62)</f>
        <v>-1661513.73</v>
      </c>
    </row>
    <row r="63" spans="1:11" ht="18.75" customHeight="1">
      <c r="A63" s="12" t="s">
        <v>75</v>
      </c>
      <c r="B63" s="35">
        <f>-ROUND(B9*$D$3,2)</f>
        <v>-156457.4</v>
      </c>
      <c r="C63" s="35">
        <f aca="true" t="shared" si="20" ref="C63:J63">-ROUND(C9*$D$3,2)</f>
        <v>-212340.2</v>
      </c>
      <c r="D63" s="35">
        <f t="shared" si="20"/>
        <v>-193363</v>
      </c>
      <c r="E63" s="35">
        <f t="shared" si="20"/>
        <v>-138878.6</v>
      </c>
      <c r="F63" s="35">
        <f t="shared" si="20"/>
        <v>-163799</v>
      </c>
      <c r="G63" s="35">
        <f t="shared" si="20"/>
        <v>-218329</v>
      </c>
      <c r="H63" s="35">
        <f t="shared" si="20"/>
        <v>-191569.4</v>
      </c>
      <c r="I63" s="35">
        <f t="shared" si="20"/>
        <v>-36145.6</v>
      </c>
      <c r="J63" s="35">
        <f t="shared" si="20"/>
        <v>-74252</v>
      </c>
      <c r="K63" s="35">
        <f t="shared" si="19"/>
        <v>-1385134.2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-604.2</v>
      </c>
      <c r="C65" s="35">
        <v>-167.2</v>
      </c>
      <c r="D65" s="35">
        <v>-159.6</v>
      </c>
      <c r="E65" s="35">
        <v>-999.4</v>
      </c>
      <c r="F65" s="35">
        <v>-311.6</v>
      </c>
      <c r="G65" s="35">
        <v>-247</v>
      </c>
      <c r="H65" s="19">
        <v>0</v>
      </c>
      <c r="I65" s="19">
        <v>0</v>
      </c>
      <c r="J65" s="19">
        <v>0</v>
      </c>
      <c r="K65" s="35">
        <f t="shared" si="19"/>
        <v>-2489</v>
      </c>
    </row>
    <row r="66" spans="1:11" ht="18.75" customHeight="1">
      <c r="A66" s="12" t="s">
        <v>105</v>
      </c>
      <c r="B66" s="35">
        <v>-3822.8</v>
      </c>
      <c r="C66" s="35">
        <v>-1542.8</v>
      </c>
      <c r="D66" s="35">
        <v>-1170.4</v>
      </c>
      <c r="E66" s="35">
        <v>-2253.4</v>
      </c>
      <c r="F66" s="35">
        <v>-1463</v>
      </c>
      <c r="G66" s="35">
        <v>-1409.8</v>
      </c>
      <c r="H66" s="19">
        <v>0</v>
      </c>
      <c r="I66" s="19">
        <v>0</v>
      </c>
      <c r="J66" s="19">
        <v>0</v>
      </c>
      <c r="K66" s="35">
        <f t="shared" si="19"/>
        <v>-11662.199999999999</v>
      </c>
    </row>
    <row r="67" spans="1:11" ht="18.75" customHeight="1">
      <c r="A67" s="12" t="s">
        <v>52</v>
      </c>
      <c r="B67" s="35">
        <v>-28799.52</v>
      </c>
      <c r="C67" s="35">
        <v>-2198.11</v>
      </c>
      <c r="D67" s="35">
        <v>-13989.83</v>
      </c>
      <c r="E67" s="35">
        <v>-99966.94</v>
      </c>
      <c r="F67" s="35">
        <v>-67044.67</v>
      </c>
      <c r="G67" s="35">
        <v>-50229.26</v>
      </c>
      <c r="H67" s="19">
        <v>0</v>
      </c>
      <c r="I67" s="19">
        <v>0</v>
      </c>
      <c r="J67" s="19">
        <v>0</v>
      </c>
      <c r="K67" s="35">
        <f t="shared" si="19"/>
        <v>-262228.33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1569649.0799999998</v>
      </c>
      <c r="C104" s="24">
        <f t="shared" si="22"/>
        <v>2281831.3200000003</v>
      </c>
      <c r="D104" s="24">
        <f t="shared" si="22"/>
        <v>2718316.35</v>
      </c>
      <c r="E104" s="24">
        <f t="shared" si="22"/>
        <v>1443295.2699999998</v>
      </c>
      <c r="F104" s="24">
        <f t="shared" si="22"/>
        <v>2006250.2500000002</v>
      </c>
      <c r="G104" s="24">
        <f t="shared" si="22"/>
        <v>2900002.07</v>
      </c>
      <c r="H104" s="24">
        <f t="shared" si="22"/>
        <v>1499110.77</v>
      </c>
      <c r="I104" s="24">
        <f>+I105+I106</f>
        <v>578899.33</v>
      </c>
      <c r="J104" s="24">
        <f>+J105+J106</f>
        <v>994970.68</v>
      </c>
      <c r="K104" s="48">
        <f>SUM(B104:J104)</f>
        <v>15992325.12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1550942.69</v>
      </c>
      <c r="C105" s="24">
        <f t="shared" si="23"/>
        <v>2258356.1</v>
      </c>
      <c r="D105" s="24">
        <f t="shared" si="23"/>
        <v>2692944.77</v>
      </c>
      <c r="E105" s="24">
        <f t="shared" si="23"/>
        <v>1420941.2199999997</v>
      </c>
      <c r="F105" s="24">
        <f t="shared" si="23"/>
        <v>1982832.8800000001</v>
      </c>
      <c r="G105" s="24">
        <f t="shared" si="23"/>
        <v>2870516.75</v>
      </c>
      <c r="H105" s="24">
        <f t="shared" si="23"/>
        <v>1479170.1</v>
      </c>
      <c r="I105" s="24">
        <f t="shared" si="23"/>
        <v>578899.33</v>
      </c>
      <c r="J105" s="24">
        <f t="shared" si="23"/>
        <v>980988.5900000001</v>
      </c>
      <c r="K105" s="48">
        <f>SUM(B105:J105)</f>
        <v>15815592.43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15992325.149999999</v>
      </c>
      <c r="L112" s="54"/>
    </row>
    <row r="113" spans="1:11" ht="18.75" customHeight="1">
      <c r="A113" s="26" t="s">
        <v>70</v>
      </c>
      <c r="B113" s="27">
        <v>229803.77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229803.77</v>
      </c>
    </row>
    <row r="114" spans="1:11" ht="18.75" customHeight="1">
      <c r="A114" s="26" t="s">
        <v>71</v>
      </c>
      <c r="B114" s="27">
        <v>1339845.31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1339845.31</v>
      </c>
    </row>
    <row r="115" spans="1:11" ht="18.75" customHeight="1">
      <c r="A115" s="26" t="s">
        <v>72</v>
      </c>
      <c r="B115" s="40">
        <v>0</v>
      </c>
      <c r="C115" s="27">
        <f>+C104</f>
        <v>2281831.3200000003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2281831.3200000003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2718316.35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2718316.35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1298965.75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1298965.75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144329.53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144329.53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391038.53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391038.53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720370.24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720370.24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98932.36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98932.36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795909.12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795909.12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853453.63</v>
      </c>
      <c r="H123" s="40">
        <v>0</v>
      </c>
      <c r="I123" s="40">
        <v>0</v>
      </c>
      <c r="J123" s="40">
        <v>0</v>
      </c>
      <c r="K123" s="41">
        <f t="shared" si="25"/>
        <v>853453.63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66666.95</v>
      </c>
      <c r="H124" s="40">
        <v>0</v>
      </c>
      <c r="I124" s="40">
        <v>0</v>
      </c>
      <c r="J124" s="40">
        <v>0</v>
      </c>
      <c r="K124" s="41">
        <f t="shared" si="25"/>
        <v>66666.95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421787.5</v>
      </c>
      <c r="H125" s="40">
        <v>0</v>
      </c>
      <c r="I125" s="40">
        <v>0</v>
      </c>
      <c r="J125" s="40">
        <v>0</v>
      </c>
      <c r="K125" s="41">
        <f t="shared" si="25"/>
        <v>421787.5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414477.72</v>
      </c>
      <c r="H126" s="40">
        <v>0</v>
      </c>
      <c r="I126" s="40">
        <v>0</v>
      </c>
      <c r="J126" s="40">
        <v>0</v>
      </c>
      <c r="K126" s="41">
        <f t="shared" si="25"/>
        <v>414477.72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1143616.28</v>
      </c>
      <c r="H127" s="40">
        <v>0</v>
      </c>
      <c r="I127" s="40">
        <v>0</v>
      </c>
      <c r="J127" s="40">
        <v>0</v>
      </c>
      <c r="K127" s="41">
        <f t="shared" si="25"/>
        <v>1143616.28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537356.36</v>
      </c>
      <c r="I128" s="40">
        <v>0</v>
      </c>
      <c r="J128" s="40">
        <v>0</v>
      </c>
      <c r="K128" s="41">
        <f t="shared" si="25"/>
        <v>537356.36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961754.42</v>
      </c>
      <c r="I129" s="40">
        <v>0</v>
      </c>
      <c r="J129" s="40">
        <v>0</v>
      </c>
      <c r="K129" s="41">
        <f t="shared" si="25"/>
        <v>961754.42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578899.33</v>
      </c>
      <c r="J130" s="40">
        <v>0</v>
      </c>
      <c r="K130" s="41">
        <f t="shared" si="25"/>
        <v>578899.33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994970.68</v>
      </c>
      <c r="K131" s="44">
        <f t="shared" si="25"/>
        <v>994970.68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2017-04-19T18:38:40Z</dcterms:modified>
  <cp:category/>
  <cp:version/>
  <cp:contentType/>
  <cp:contentStatus/>
</cp:coreProperties>
</file>