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<sst xmlns="http://schemas.openxmlformats.org/spreadsheetml/2006/main" count="135" uniqueCount="135">
  <si>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</si>
  <si>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</si>
  <si>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</si>
  <si>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</si>
  <si>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</si>
  <si>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</si>
  <si>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</si>
  <si>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</si>
  <si>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</si>
  <si>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</si>
  <si>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</si>
  <si>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</si>
  <si>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</si>
  <si>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</si>
  <si>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</si>
  <si>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</si>
  <si>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</si>
  <si>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</si>
  <si>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</si>
  <si>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</si>
  <si>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</si>
  <si>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</si>
  <si>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</si>
  <si>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</si>
  <si>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</si>
  <si>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</si>
  <si>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</si>
  <si>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</si>
  <si>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</si>
  <si>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</si>
  <si>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</si>
  <si>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</si>
  <si>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</si>
  <si>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</si>
  <si>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</si>
  <si>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</si>
  <si>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</si>
  <si>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</si>
  <si>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</si>
  <si>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</si>
  <si>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</si>
  <si>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</si>
  <si>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</si>
  <si>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</si>
  <si>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</si>
  <si>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</si>
  <si>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</si>
  <si>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</si>
  <si>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</si>
  <si>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</si>
  <si>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</si>
  <si>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</si>
  <si>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</si>
  <si>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</si>
  <si>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</si>
  <si>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</si>
  <si>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</si>
  <si>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</si>
  <si>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</si>
  <si>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</si>
  <si>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</si>
  <si>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</si>
  <si>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</si>
  <si>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</si>
  <si>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</si>
  <si>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</si>
  <si>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</si>
  <si>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</si>
  <si>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</si>
  <si>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</si>
  <si>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</si>
  <si>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</si>
  <si>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</si>
  <si>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</si>
  <si>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</si>
  <si>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</si>
  <si>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</si>
  <si>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</si>
  <si>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</si>
  <si>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</si>
  <si>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</si>
  <si>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</si>
  <si>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</si>
  <si>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</si>
  <si>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</si>
  <si>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</si>
  <si>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</si>
  <si>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</si>
  <si>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</si>
  <si>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</si>
  <si>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</si>
  <si>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</si>
  <si>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</si>
  <si>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</si>
  <si>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</si>
  <si>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</si>
  <si>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</si>
  <si>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</si>
  <si>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</si>
  <si>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</si>
  <si>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</si>
  <si>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</si>
  <si>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</si>
  <si>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</si>
  <si>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</si>
  <si>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</si>
  <si>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</si>
  <si>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</si>
  <si>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</si>
  <si>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</si>
  <si>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</si>
  <si>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</si>
  <si>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</si>
  <si>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</si>
  <si>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</si>
  <si>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</si>
  <si>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</si>
  <si>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</si>
  <si>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</si>
  <si>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</si>
  <si>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</si>
  <si>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</si>
  <si>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</si>
  <si>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</si>
  <si>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</si>
  <si>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</si>
  <si>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</si>
  <si>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</si>
  <si>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</si>
  <si>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</si>
  <si>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</si>
  <si>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</si>
  <si>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</si>
  <si>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</si>
  <si>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09/04/17 - VENCIMENTO 19/04/17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</si>
</sst>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185527</v>
      </c>
      <c r="C7" s="9">
        <f t="shared" si="0"/>
        <v>249432</v>
      </c>
      <c r="D7" s="9">
        <f t="shared" si="0"/>
        <v>271092</v>
      </c>
      <c r="E7" s="9">
        <f t="shared" si="0"/>
        <v>147246</v>
      </c>
      <c r="F7" s="9">
        <f t="shared" si="0"/>
        <v>249644</v>
      </c>
      <c r="G7" s="9">
        <f t="shared" si="0"/>
        <v>407214</v>
      </c>
      <c r="H7" s="9">
        <f t="shared" si="0"/>
        <v>153213</v>
      </c>
      <c r="I7" s="9">
        <f t="shared" si="0"/>
        <v>28592</v>
      </c>
      <c r="J7" s="9">
        <f t="shared" si="0"/>
        <v>125477</v>
      </c>
      <c r="K7" s="9">
        <f t="shared" si="0"/>
        <v>1817437</v>
      </c>
      <c r="L7" s="52"/>
    </row>
    <row r="8" spans="1:11" ht="17.25" customHeight="1">
      <c r="A8" s="10" t="s">
        <v>97</v>
      </c>
      <c r="B8" s="11">
        <f>B9+B12+B16</f>
        <v>88646</v>
      </c>
      <c r="C8" s="11">
        <f aca="true" t="shared" si="1" ref="C8:J8">C9+C12+C16</f>
        <v>125028</v>
      </c>
      <c r="D8" s="11">
        <f t="shared" si="1"/>
        <v>128332</v>
      </c>
      <c r="E8" s="11">
        <f t="shared" si="1"/>
        <v>73566</v>
      </c>
      <c r="F8" s="11">
        <f t="shared" si="1"/>
        <v>118503</v>
      </c>
      <c r="G8" s="11">
        <f t="shared" si="1"/>
        <v>200718</v>
      </c>
      <c r="H8" s="11">
        <f t="shared" si="1"/>
        <v>83852</v>
      </c>
      <c r="I8" s="11">
        <f t="shared" si="1"/>
        <v>12792</v>
      </c>
      <c r="J8" s="11">
        <f t="shared" si="1"/>
        <v>59219</v>
      </c>
      <c r="K8" s="11">
        <f>SUM(B8:J8)</f>
        <v>890656</v>
      </c>
    </row>
    <row r="9" spans="1:11" ht="17.25" customHeight="1">
      <c r="A9" s="15" t="s">
        <v>16</v>
      </c>
      <c r="B9" s="13">
        <f>+B10+B11</f>
        <v>15990</v>
      </c>
      <c r="C9" s="13">
        <f aca="true" t="shared" si="2" ref="C9:J9">+C10+C11</f>
        <v>24911</v>
      </c>
      <c r="D9" s="13">
        <f t="shared" si="2"/>
        <v>24922</v>
      </c>
      <c r="E9" s="13">
        <f t="shared" si="2"/>
        <v>13773</v>
      </c>
      <c r="F9" s="13">
        <f t="shared" si="2"/>
        <v>18369</v>
      </c>
      <c r="G9" s="13">
        <f t="shared" si="2"/>
        <v>23727</v>
      </c>
      <c r="H9" s="13">
        <f t="shared" si="2"/>
        <v>16575</v>
      </c>
      <c r="I9" s="13">
        <f t="shared" si="2"/>
        <v>3024</v>
      </c>
      <c r="J9" s="13">
        <f t="shared" si="2"/>
        <v>10860</v>
      </c>
      <c r="K9" s="11">
        <f>SUM(B9:J9)</f>
        <v>152151</v>
      </c>
    </row>
    <row r="10" spans="1:11" ht="17.25" customHeight="1">
      <c r="A10" s="29" t="s">
        <v>17</v>
      </c>
      <c r="B10" s="13">
        <v>15990</v>
      </c>
      <c r="C10" s="13">
        <v>24911</v>
      </c>
      <c r="D10" s="13">
        <v>24922</v>
      </c>
      <c r="E10" s="13">
        <v>13773</v>
      </c>
      <c r="F10" s="13">
        <v>18369</v>
      </c>
      <c r="G10" s="13">
        <v>23727</v>
      </c>
      <c r="H10" s="13">
        <v>16575</v>
      </c>
      <c r="I10" s="13">
        <v>3024</v>
      </c>
      <c r="J10" s="13">
        <v>10860</v>
      </c>
      <c r="K10" s="11">
        <f>SUM(B10:J10)</f>
        <v>152151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58194</v>
      </c>
      <c r="C12" s="17">
        <f t="shared" si="3"/>
        <v>81981</v>
      </c>
      <c r="D12" s="17">
        <f t="shared" si="3"/>
        <v>83976</v>
      </c>
      <c r="E12" s="17">
        <f t="shared" si="3"/>
        <v>49296</v>
      </c>
      <c r="F12" s="17">
        <f t="shared" si="3"/>
        <v>78535</v>
      </c>
      <c r="G12" s="17">
        <f t="shared" si="3"/>
        <v>135488</v>
      </c>
      <c r="H12" s="17">
        <f t="shared" si="3"/>
        <v>55636</v>
      </c>
      <c r="I12" s="17">
        <f t="shared" si="3"/>
        <v>7792</v>
      </c>
      <c r="J12" s="17">
        <f t="shared" si="3"/>
        <v>39195</v>
      </c>
      <c r="K12" s="11">
        <f aca="true" t="shared" si="4" ref="K12:K27">SUM(B12:J12)</f>
        <v>590093</v>
      </c>
    </row>
    <row r="13" spans="1:13" ht="17.25" customHeight="1">
      <c r="A13" s="14" t="s">
        <v>19</v>
      </c>
      <c r="B13" s="13">
        <v>27481</v>
      </c>
      <c r="C13" s="13">
        <v>41827</v>
      </c>
      <c r="D13" s="13">
        <v>43605</v>
      </c>
      <c r="E13" s="13">
        <v>25297</v>
      </c>
      <c r="F13" s="13">
        <v>37076</v>
      </c>
      <c r="G13" s="13">
        <v>59471</v>
      </c>
      <c r="H13" s="13">
        <v>24115</v>
      </c>
      <c r="I13" s="13">
        <v>4407</v>
      </c>
      <c r="J13" s="13">
        <v>20552</v>
      </c>
      <c r="K13" s="11">
        <f t="shared" si="4"/>
        <v>283831</v>
      </c>
      <c r="L13" s="52"/>
      <c r="M13" s="53"/>
    </row>
    <row r="14" spans="1:12" ht="17.25" customHeight="1">
      <c r="A14" s="14" t="s">
        <v>20</v>
      </c>
      <c r="B14" s="13">
        <v>29260</v>
      </c>
      <c r="C14" s="13">
        <v>37884</v>
      </c>
      <c r="D14" s="13">
        <v>38849</v>
      </c>
      <c r="E14" s="13">
        <v>22674</v>
      </c>
      <c r="F14" s="13">
        <v>39884</v>
      </c>
      <c r="G14" s="13">
        <v>73606</v>
      </c>
      <c r="H14" s="13">
        <v>29188</v>
      </c>
      <c r="I14" s="13">
        <v>3182</v>
      </c>
      <c r="J14" s="13">
        <v>18032</v>
      </c>
      <c r="K14" s="11">
        <f t="shared" si="4"/>
        <v>292559</v>
      </c>
      <c r="L14" s="52"/>
    </row>
    <row r="15" spans="1:11" ht="17.25" customHeight="1">
      <c r="A15" s="14" t="s">
        <v>21</v>
      </c>
      <c r="B15" s="13">
        <v>1453</v>
      </c>
      <c r="C15" s="13">
        <v>2270</v>
      </c>
      <c r="D15" s="13">
        <v>1522</v>
      </c>
      <c r="E15" s="13">
        <v>1325</v>
      </c>
      <c r="F15" s="13">
        <v>1575</v>
      </c>
      <c r="G15" s="13">
        <v>2411</v>
      </c>
      <c r="H15" s="13">
        <v>2333</v>
      </c>
      <c r="I15" s="13">
        <v>203</v>
      </c>
      <c r="J15" s="13">
        <v>611</v>
      </c>
      <c r="K15" s="11">
        <f t="shared" si="4"/>
        <v>13703</v>
      </c>
    </row>
    <row r="16" spans="1:11" ht="17.25" customHeight="1">
      <c r="A16" s="15" t="s">
        <v>93</v>
      </c>
      <c r="B16" s="13">
        <f>B17+B18+B19</f>
        <v>14462</v>
      </c>
      <c r="C16" s="13">
        <f aca="true" t="shared" si="5" ref="C16:J16">C17+C18+C19</f>
        <v>18136</v>
      </c>
      <c r="D16" s="13">
        <f t="shared" si="5"/>
        <v>19434</v>
      </c>
      <c r="E16" s="13">
        <f t="shared" si="5"/>
        <v>10497</v>
      </c>
      <c r="F16" s="13">
        <f t="shared" si="5"/>
        <v>21599</v>
      </c>
      <c r="G16" s="13">
        <f t="shared" si="5"/>
        <v>41503</v>
      </c>
      <c r="H16" s="13">
        <f t="shared" si="5"/>
        <v>11641</v>
      </c>
      <c r="I16" s="13">
        <f t="shared" si="5"/>
        <v>1976</v>
      </c>
      <c r="J16" s="13">
        <f t="shared" si="5"/>
        <v>9164</v>
      </c>
      <c r="K16" s="11">
        <f t="shared" si="4"/>
        <v>148412</v>
      </c>
    </row>
    <row r="17" spans="1:11" ht="17.25" customHeight="1">
      <c r="A17" s="14" t="s">
        <v>94</v>
      </c>
      <c r="B17" s="13">
        <v>7986</v>
      </c>
      <c r="C17" s="13">
        <v>10733</v>
      </c>
      <c r="D17" s="13">
        <v>10729</v>
      </c>
      <c r="E17" s="13">
        <v>6015</v>
      </c>
      <c r="F17" s="13">
        <v>11893</v>
      </c>
      <c r="G17" s="13">
        <v>19887</v>
      </c>
      <c r="H17" s="13">
        <v>6234</v>
      </c>
      <c r="I17" s="13">
        <v>1220</v>
      </c>
      <c r="J17" s="13">
        <v>4903</v>
      </c>
      <c r="K17" s="11">
        <f t="shared" si="4"/>
        <v>79600</v>
      </c>
    </row>
    <row r="18" spans="1:11" ht="17.25" customHeight="1">
      <c r="A18" s="14" t="s">
        <v>95</v>
      </c>
      <c r="B18" s="13">
        <v>6238</v>
      </c>
      <c r="C18" s="13">
        <v>7140</v>
      </c>
      <c r="D18" s="13">
        <v>8524</v>
      </c>
      <c r="E18" s="13">
        <v>4343</v>
      </c>
      <c r="F18" s="13">
        <v>9521</v>
      </c>
      <c r="G18" s="13">
        <v>21322</v>
      </c>
      <c r="H18" s="13">
        <v>5204</v>
      </c>
      <c r="I18" s="13">
        <v>727</v>
      </c>
      <c r="J18" s="13">
        <v>4188</v>
      </c>
      <c r="K18" s="11">
        <f t="shared" si="4"/>
        <v>67207</v>
      </c>
    </row>
    <row r="19" spans="1:11" ht="17.25" customHeight="1">
      <c r="A19" s="14" t="s">
        <v>96</v>
      </c>
      <c r="B19" s="13">
        <v>238</v>
      </c>
      <c r="C19" s="13">
        <v>263</v>
      </c>
      <c r="D19" s="13">
        <v>181</v>
      </c>
      <c r="E19" s="13">
        <v>139</v>
      </c>
      <c r="F19" s="13">
        <v>185</v>
      </c>
      <c r="G19" s="13">
        <v>294</v>
      </c>
      <c r="H19" s="13">
        <v>203</v>
      </c>
      <c r="I19" s="13">
        <v>29</v>
      </c>
      <c r="J19" s="13">
        <v>73</v>
      </c>
      <c r="K19" s="11">
        <f t="shared" si="4"/>
        <v>1605</v>
      </c>
    </row>
    <row r="20" spans="1:11" ht="17.25" customHeight="1">
      <c r="A20" s="16" t="s">
        <v>22</v>
      </c>
      <c r="B20" s="11">
        <f>+B21+B22+B23</f>
        <v>46660</v>
      </c>
      <c r="C20" s="11">
        <f aca="true" t="shared" si="6" ref="C20:J20">+C21+C22+C23</f>
        <v>54309</v>
      </c>
      <c r="D20" s="11">
        <f t="shared" si="6"/>
        <v>65638</v>
      </c>
      <c r="E20" s="11">
        <f t="shared" si="6"/>
        <v>32373</v>
      </c>
      <c r="F20" s="11">
        <f t="shared" si="6"/>
        <v>69651</v>
      </c>
      <c r="G20" s="11">
        <f t="shared" si="6"/>
        <v>124996</v>
      </c>
      <c r="H20" s="11">
        <f t="shared" si="6"/>
        <v>35740</v>
      </c>
      <c r="I20" s="11">
        <f t="shared" si="6"/>
        <v>6789</v>
      </c>
      <c r="J20" s="11">
        <f t="shared" si="6"/>
        <v>28032</v>
      </c>
      <c r="K20" s="11">
        <f t="shared" si="4"/>
        <v>464188</v>
      </c>
    </row>
    <row r="21" spans="1:12" ht="17.25" customHeight="1">
      <c r="A21" s="12" t="s">
        <v>23</v>
      </c>
      <c r="B21" s="13">
        <v>25953</v>
      </c>
      <c r="C21" s="13">
        <v>33230</v>
      </c>
      <c r="D21" s="13">
        <v>40085</v>
      </c>
      <c r="E21" s="13">
        <v>19745</v>
      </c>
      <c r="F21" s="13">
        <v>38352</v>
      </c>
      <c r="G21" s="13">
        <v>61737</v>
      </c>
      <c r="H21" s="13">
        <v>19888</v>
      </c>
      <c r="I21" s="13">
        <v>4444</v>
      </c>
      <c r="J21" s="13">
        <v>16921</v>
      </c>
      <c r="K21" s="11">
        <f t="shared" si="4"/>
        <v>260355</v>
      </c>
      <c r="L21" s="52"/>
    </row>
    <row r="22" spans="1:12" ht="17.25" customHeight="1">
      <c r="A22" s="12" t="s">
        <v>24</v>
      </c>
      <c r="B22" s="13">
        <v>20034</v>
      </c>
      <c r="C22" s="13">
        <v>20210</v>
      </c>
      <c r="D22" s="13">
        <v>24831</v>
      </c>
      <c r="E22" s="13">
        <v>12155</v>
      </c>
      <c r="F22" s="13">
        <v>30536</v>
      </c>
      <c r="G22" s="13">
        <v>61999</v>
      </c>
      <c r="H22" s="13">
        <v>15192</v>
      </c>
      <c r="I22" s="13">
        <v>2236</v>
      </c>
      <c r="J22" s="13">
        <v>10851</v>
      </c>
      <c r="K22" s="11">
        <f t="shared" si="4"/>
        <v>198044</v>
      </c>
      <c r="L22" s="52"/>
    </row>
    <row r="23" spans="1:11" ht="17.25" customHeight="1">
      <c r="A23" s="12" t="s">
        <v>25</v>
      </c>
      <c r="B23" s="13">
        <v>673</v>
      </c>
      <c r="C23" s="13">
        <v>869</v>
      </c>
      <c r="D23" s="13">
        <v>722</v>
      </c>
      <c r="E23" s="13">
        <v>473</v>
      </c>
      <c r="F23" s="13">
        <v>763</v>
      </c>
      <c r="G23" s="13">
        <v>1260</v>
      </c>
      <c r="H23" s="13">
        <v>660</v>
      </c>
      <c r="I23" s="13">
        <v>109</v>
      </c>
      <c r="J23" s="13">
        <v>260</v>
      </c>
      <c r="K23" s="11">
        <f t="shared" si="4"/>
        <v>5789</v>
      </c>
    </row>
    <row r="24" spans="1:11" ht="17.25" customHeight="1">
      <c r="A24" s="16" t="s">
        <v>26</v>
      </c>
      <c r="B24" s="13">
        <f>+B25+B26</f>
        <v>50221</v>
      </c>
      <c r="C24" s="13">
        <f aca="true" t="shared" si="7" ref="C24:J24">+C25+C26</f>
        <v>70095</v>
      </c>
      <c r="D24" s="13">
        <f t="shared" si="7"/>
        <v>77122</v>
      </c>
      <c r="E24" s="13">
        <f t="shared" si="7"/>
        <v>41307</v>
      </c>
      <c r="F24" s="13">
        <f t="shared" si="7"/>
        <v>61490</v>
      </c>
      <c r="G24" s="13">
        <f t="shared" si="7"/>
        <v>81500</v>
      </c>
      <c r="H24" s="13">
        <f t="shared" si="7"/>
        <v>32598</v>
      </c>
      <c r="I24" s="13">
        <f t="shared" si="7"/>
        <v>9011</v>
      </c>
      <c r="J24" s="13">
        <f t="shared" si="7"/>
        <v>38226</v>
      </c>
      <c r="K24" s="11">
        <f t="shared" si="4"/>
        <v>461570</v>
      </c>
    </row>
    <row r="25" spans="1:12" ht="17.25" customHeight="1">
      <c r="A25" s="12" t="s">
        <v>115</v>
      </c>
      <c r="B25" s="13">
        <v>26207</v>
      </c>
      <c r="C25" s="13">
        <v>38606</v>
      </c>
      <c r="D25" s="13">
        <v>45886</v>
      </c>
      <c r="E25" s="13">
        <v>24408</v>
      </c>
      <c r="F25" s="13">
        <v>33782</v>
      </c>
      <c r="G25" s="13">
        <v>42085</v>
      </c>
      <c r="H25" s="13">
        <v>17347</v>
      </c>
      <c r="I25" s="13">
        <v>6230</v>
      </c>
      <c r="J25" s="13">
        <v>21119</v>
      </c>
      <c r="K25" s="11">
        <f t="shared" si="4"/>
        <v>255670</v>
      </c>
      <c r="L25" s="52"/>
    </row>
    <row r="26" spans="1:12" ht="17.25" customHeight="1">
      <c r="A26" s="12" t="s">
        <v>116</v>
      </c>
      <c r="B26" s="13">
        <v>24014</v>
      </c>
      <c r="C26" s="13">
        <v>31489</v>
      </c>
      <c r="D26" s="13">
        <v>31236</v>
      </c>
      <c r="E26" s="13">
        <v>16899</v>
      </c>
      <c r="F26" s="13">
        <v>27708</v>
      </c>
      <c r="G26" s="13">
        <v>39415</v>
      </c>
      <c r="H26" s="13">
        <v>15251</v>
      </c>
      <c r="I26" s="13">
        <v>2781</v>
      </c>
      <c r="J26" s="13">
        <v>17107</v>
      </c>
      <c r="K26" s="11">
        <f t="shared" si="4"/>
        <v>205900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1023</v>
      </c>
      <c r="I27" s="11">
        <v>0</v>
      </c>
      <c r="J27" s="11">
        <v>0</v>
      </c>
      <c r="K27" s="11">
        <f t="shared" si="4"/>
        <v>1023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29502.89</v>
      </c>
      <c r="I35" s="19">
        <v>0</v>
      </c>
      <c r="J35" s="19">
        <v>0</v>
      </c>
      <c r="K35" s="23">
        <f>SUM(B35:J35)</f>
        <v>29502.89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537375.7599999999</v>
      </c>
      <c r="C47" s="22">
        <f aca="true" t="shared" si="12" ref="C47:H47">+C48+C57</f>
        <v>803384.64</v>
      </c>
      <c r="D47" s="22">
        <f t="shared" si="12"/>
        <v>979115.4400000001</v>
      </c>
      <c r="E47" s="22">
        <f t="shared" si="12"/>
        <v>463373.27</v>
      </c>
      <c r="F47" s="22">
        <f t="shared" si="12"/>
        <v>762876.93</v>
      </c>
      <c r="G47" s="22">
        <f t="shared" si="12"/>
        <v>1047457.6699999999</v>
      </c>
      <c r="H47" s="22">
        <f t="shared" si="12"/>
        <v>489126.18999999994</v>
      </c>
      <c r="I47" s="22">
        <f>+I48+I57</f>
        <v>145492.49</v>
      </c>
      <c r="J47" s="22">
        <f>+J48+J57</f>
        <v>392341.53</v>
      </c>
      <c r="K47" s="22">
        <f>SUM(B47:J47)</f>
        <v>5620543.920000001</v>
      </c>
    </row>
    <row r="48" spans="1:11" ht="17.25" customHeight="1">
      <c r="A48" s="16" t="s">
        <v>108</v>
      </c>
      <c r="B48" s="23">
        <f>SUM(B49:B56)</f>
        <v>518669.36999999994</v>
      </c>
      <c r="C48" s="23">
        <f aca="true" t="shared" si="13" ref="C48:J48">SUM(C49:C56)</f>
        <v>779909.42</v>
      </c>
      <c r="D48" s="23">
        <f t="shared" si="13"/>
        <v>953743.8600000001</v>
      </c>
      <c r="E48" s="23">
        <f t="shared" si="13"/>
        <v>441019.22000000003</v>
      </c>
      <c r="F48" s="23">
        <f t="shared" si="13"/>
        <v>739459.56</v>
      </c>
      <c r="G48" s="23">
        <f t="shared" si="13"/>
        <v>1017972.35</v>
      </c>
      <c r="H48" s="23">
        <f t="shared" si="13"/>
        <v>469185.51999999996</v>
      </c>
      <c r="I48" s="23">
        <f t="shared" si="13"/>
        <v>145492.49</v>
      </c>
      <c r="J48" s="23">
        <f t="shared" si="13"/>
        <v>378359.44</v>
      </c>
      <c r="K48" s="23">
        <f aca="true" t="shared" si="14" ref="K48:K57">SUM(B48:J48)</f>
        <v>5443811.23</v>
      </c>
    </row>
    <row r="49" spans="1:11" ht="17.25" customHeight="1">
      <c r="A49" s="34" t="s">
        <v>43</v>
      </c>
      <c r="B49" s="23">
        <f aca="true" t="shared" si="15" ref="B49:H49">ROUND(B30*B7,2)</f>
        <v>515468.22</v>
      </c>
      <c r="C49" s="23">
        <f t="shared" si="15"/>
        <v>773638.29</v>
      </c>
      <c r="D49" s="23">
        <f t="shared" si="15"/>
        <v>948713.56</v>
      </c>
      <c r="E49" s="23">
        <f t="shared" si="15"/>
        <v>438248.27</v>
      </c>
      <c r="F49" s="23">
        <f t="shared" si="15"/>
        <v>735351.37</v>
      </c>
      <c r="G49" s="23">
        <f t="shared" si="15"/>
        <v>1012130.4</v>
      </c>
      <c r="H49" s="23">
        <f t="shared" si="15"/>
        <v>436672.37</v>
      </c>
      <c r="I49" s="23">
        <f>ROUND(I30*I7,2)</f>
        <v>144426.77</v>
      </c>
      <c r="J49" s="23">
        <f>ROUND(J30*J7,2)</f>
        <v>376142.4</v>
      </c>
      <c r="K49" s="23">
        <f t="shared" si="14"/>
        <v>5380791.65</v>
      </c>
    </row>
    <row r="50" spans="1:11" ht="17.25" customHeight="1">
      <c r="A50" s="34" t="s">
        <v>44</v>
      </c>
      <c r="B50" s="19">
        <v>0</v>
      </c>
      <c r="C50" s="23">
        <f>ROUND(C31*C7,2)</f>
        <v>1719.63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1719.63</v>
      </c>
    </row>
    <row r="51" spans="1:11" ht="17.25" customHeight="1">
      <c r="A51" s="66" t="s">
        <v>104</v>
      </c>
      <c r="B51" s="67">
        <f aca="true" t="shared" si="16" ref="B51:H51">ROUND(B32*B7,2)</f>
        <v>-890.53</v>
      </c>
      <c r="C51" s="67">
        <f t="shared" si="16"/>
        <v>-1222.22</v>
      </c>
      <c r="D51" s="67">
        <f t="shared" si="16"/>
        <v>-1355.46</v>
      </c>
      <c r="E51" s="67">
        <f t="shared" si="16"/>
        <v>-674.45</v>
      </c>
      <c r="F51" s="67">
        <f t="shared" si="16"/>
        <v>-1173.33</v>
      </c>
      <c r="G51" s="67">
        <f t="shared" si="16"/>
        <v>-1588.13</v>
      </c>
      <c r="H51" s="67">
        <f t="shared" si="16"/>
        <v>-704.78</v>
      </c>
      <c r="I51" s="19">
        <v>0</v>
      </c>
      <c r="J51" s="19">
        <v>0</v>
      </c>
      <c r="K51" s="67">
        <f>SUM(B51:J51)</f>
        <v>-7608.9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29502.89</v>
      </c>
      <c r="I53" s="31">
        <f>+I35</f>
        <v>0</v>
      </c>
      <c r="J53" s="31">
        <f>+J35</f>
        <v>0</v>
      </c>
      <c r="K53" s="23">
        <f t="shared" si="14"/>
        <v>29502.89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-60762</v>
      </c>
      <c r="C61" s="35">
        <f t="shared" si="17"/>
        <v>-94738.43000000001</v>
      </c>
      <c r="D61" s="35">
        <f t="shared" si="17"/>
        <v>-96812.97</v>
      </c>
      <c r="E61" s="35">
        <f t="shared" si="17"/>
        <v>-52337.4</v>
      </c>
      <c r="F61" s="35">
        <f t="shared" si="17"/>
        <v>-70195.53</v>
      </c>
      <c r="G61" s="35">
        <f t="shared" si="17"/>
        <v>-91168.64</v>
      </c>
      <c r="H61" s="35">
        <f t="shared" si="17"/>
        <v>-62985</v>
      </c>
      <c r="I61" s="35">
        <f t="shared" si="17"/>
        <v>-13842.53</v>
      </c>
      <c r="J61" s="35">
        <f t="shared" si="17"/>
        <v>-41268</v>
      </c>
      <c r="K61" s="35">
        <f>SUM(B61:J61)</f>
        <v>-584110.5</v>
      </c>
    </row>
    <row r="62" spans="1:11" ht="18.75" customHeight="1">
      <c r="A62" s="16" t="s">
        <v>74</v>
      </c>
      <c r="B62" s="35">
        <f aca="true" t="shared" si="18" ref="B62:J62">B63+B64+B65+B66+B67+B68</f>
        <v>-60762</v>
      </c>
      <c r="C62" s="35">
        <f t="shared" si="18"/>
        <v>-94661.8</v>
      </c>
      <c r="D62" s="35">
        <f t="shared" si="18"/>
        <v>-94703.6</v>
      </c>
      <c r="E62" s="35">
        <f t="shared" si="18"/>
        <v>-52337.4</v>
      </c>
      <c r="F62" s="35">
        <f t="shared" si="18"/>
        <v>-69802.2</v>
      </c>
      <c r="G62" s="35">
        <f t="shared" si="18"/>
        <v>-90162.6</v>
      </c>
      <c r="H62" s="35">
        <f t="shared" si="18"/>
        <v>-62985</v>
      </c>
      <c r="I62" s="35">
        <f t="shared" si="18"/>
        <v>-11491.2</v>
      </c>
      <c r="J62" s="35">
        <f t="shared" si="18"/>
        <v>-41268</v>
      </c>
      <c r="K62" s="35">
        <f aca="true" t="shared" si="19" ref="K62:K91">SUM(B62:J62)</f>
        <v>-578173.7999999999</v>
      </c>
    </row>
    <row r="63" spans="1:11" ht="18.75" customHeight="1">
      <c r="A63" s="12" t="s">
        <v>75</v>
      </c>
      <c r="B63" s="35">
        <f>-ROUND(B9*$D$3,2)</f>
        <v>-60762</v>
      </c>
      <c r="C63" s="35">
        <f aca="true" t="shared" si="20" ref="C63:J63">-ROUND(C9*$D$3,2)</f>
        <v>-94661.8</v>
      </c>
      <c r="D63" s="35">
        <f t="shared" si="20"/>
        <v>-94703.6</v>
      </c>
      <c r="E63" s="35">
        <f t="shared" si="20"/>
        <v>-52337.4</v>
      </c>
      <c r="F63" s="35">
        <f t="shared" si="20"/>
        <v>-69802.2</v>
      </c>
      <c r="G63" s="35">
        <f t="shared" si="20"/>
        <v>-90162.6</v>
      </c>
      <c r="H63" s="35">
        <f t="shared" si="20"/>
        <v>-62985</v>
      </c>
      <c r="I63" s="35">
        <f t="shared" si="20"/>
        <v>-11491.2</v>
      </c>
      <c r="J63" s="35">
        <f t="shared" si="20"/>
        <v>-41268</v>
      </c>
      <c r="K63" s="35">
        <f t="shared" si="19"/>
        <v>-578173.7999999999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476613.75999999995</v>
      </c>
      <c r="C104" s="24">
        <f t="shared" si="22"/>
        <v>708646.21</v>
      </c>
      <c r="D104" s="24">
        <f t="shared" si="22"/>
        <v>882302.4700000001</v>
      </c>
      <c r="E104" s="24">
        <f t="shared" si="22"/>
        <v>411035.87</v>
      </c>
      <c r="F104" s="24">
        <f t="shared" si="22"/>
        <v>692681.4000000001</v>
      </c>
      <c r="G104" s="24">
        <f t="shared" si="22"/>
        <v>956289.0299999999</v>
      </c>
      <c r="H104" s="24">
        <f t="shared" si="22"/>
        <v>426141.18999999994</v>
      </c>
      <c r="I104" s="24">
        <f>+I105+I106</f>
        <v>131649.96</v>
      </c>
      <c r="J104" s="24">
        <f>+J105+J106</f>
        <v>351073.53</v>
      </c>
      <c r="K104" s="48">
        <f>SUM(B104:J104)</f>
        <v>5036433.42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457907.36999999994</v>
      </c>
      <c r="C105" s="24">
        <f t="shared" si="23"/>
        <v>685170.99</v>
      </c>
      <c r="D105" s="24">
        <f t="shared" si="23"/>
        <v>856930.8900000001</v>
      </c>
      <c r="E105" s="24">
        <f t="shared" si="23"/>
        <v>388681.82</v>
      </c>
      <c r="F105" s="24">
        <f t="shared" si="23"/>
        <v>669264.0300000001</v>
      </c>
      <c r="G105" s="24">
        <f t="shared" si="23"/>
        <v>926803.71</v>
      </c>
      <c r="H105" s="24">
        <f t="shared" si="23"/>
        <v>406200.51999999996</v>
      </c>
      <c r="I105" s="24">
        <f t="shared" si="23"/>
        <v>131649.96</v>
      </c>
      <c r="J105" s="24">
        <f t="shared" si="23"/>
        <v>337091.44</v>
      </c>
      <c r="K105" s="48">
        <f>SUM(B105:J105)</f>
        <v>4859700.73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5036433.43</v>
      </c>
      <c r="L112" s="54"/>
    </row>
    <row r="113" spans="1:11" ht="18.75" customHeight="1">
      <c r="A113" s="26" t="s">
        <v>70</v>
      </c>
      <c r="B113" s="27">
        <v>54545.43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54545.43</v>
      </c>
    </row>
    <row r="114" spans="1:11" ht="18.75" customHeight="1">
      <c r="A114" s="26" t="s">
        <v>71</v>
      </c>
      <c r="B114" s="27">
        <v>422068.33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422068.33</v>
      </c>
    </row>
    <row r="115" spans="1:11" ht="18.75" customHeight="1">
      <c r="A115" s="26" t="s">
        <v>72</v>
      </c>
      <c r="B115" s="40">
        <v>0</v>
      </c>
      <c r="C115" s="27">
        <f>+C104</f>
        <v>708646.21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708646.21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882302.4700000001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882302.4700000001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369932.28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369932.28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41103.59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41103.59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136640.18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136640.18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256287.3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256287.3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39410.22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39410.22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260343.71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260343.71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279846.48</v>
      </c>
      <c r="H123" s="40">
        <v>0</v>
      </c>
      <c r="I123" s="40">
        <v>0</v>
      </c>
      <c r="J123" s="40">
        <v>0</v>
      </c>
      <c r="K123" s="41">
        <f t="shared" si="25"/>
        <v>279846.48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30251.27</v>
      </c>
      <c r="H124" s="40">
        <v>0</v>
      </c>
      <c r="I124" s="40">
        <v>0</v>
      </c>
      <c r="J124" s="40">
        <v>0</v>
      </c>
      <c r="K124" s="41">
        <f t="shared" si="25"/>
        <v>30251.27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141419.96</v>
      </c>
      <c r="H125" s="40">
        <v>0</v>
      </c>
      <c r="I125" s="40">
        <v>0</v>
      </c>
      <c r="J125" s="40">
        <v>0</v>
      </c>
      <c r="K125" s="41">
        <f t="shared" si="25"/>
        <v>141419.96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128671.92</v>
      </c>
      <c r="H126" s="40">
        <v>0</v>
      </c>
      <c r="I126" s="40">
        <v>0</v>
      </c>
      <c r="J126" s="40">
        <v>0</v>
      </c>
      <c r="K126" s="41">
        <f t="shared" si="25"/>
        <v>128671.92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376099.4</v>
      </c>
      <c r="H127" s="40">
        <v>0</v>
      </c>
      <c r="I127" s="40">
        <v>0</v>
      </c>
      <c r="J127" s="40">
        <v>0</v>
      </c>
      <c r="K127" s="41">
        <f t="shared" si="25"/>
        <v>376099.4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153099.9</v>
      </c>
      <c r="I128" s="40">
        <v>0</v>
      </c>
      <c r="J128" s="40">
        <v>0</v>
      </c>
      <c r="K128" s="41">
        <f t="shared" si="25"/>
        <v>153099.9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273041.29</v>
      </c>
      <c r="I129" s="40">
        <v>0</v>
      </c>
      <c r="J129" s="40">
        <v>0</v>
      </c>
      <c r="K129" s="41">
        <f t="shared" si="25"/>
        <v>273041.29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131649.96</v>
      </c>
      <c r="J130" s="40">
        <v>0</v>
      </c>
      <c r="K130" s="41">
        <f t="shared" si="25"/>
        <v>131649.96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351073.53</v>
      </c>
      <c r="K131" s="44">
        <f t="shared" si="25"/>
        <v>351073.53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2017-04-19T14:55:40Z</dcterms:modified>
  <cp:category/>
  <cp:version/>
  <cp:contentType/>
  <cp:contentStatus/>
</cp:coreProperties>
</file>