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<sst xmlns="http://schemas.openxmlformats.org/spreadsheetml/2006/main" count="135" uniqueCount="135">
  <si>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</si>
  <si>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</si>
  <si>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</si>
  <si>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</si>
  <si>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</si>
  <si>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</si>
  <si>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</si>
  <si>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</si>
  <si>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</si>
  <si>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</si>
  <si>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</si>
  <si>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</si>
  <si>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</si>
  <si>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</si>
  <si>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</si>
  <si>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</si>
  <si>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</si>
  <si>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</si>
  <si>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</si>
  <si>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</si>
  <si>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</si>
  <si>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</si>
  <si>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</si>
  <si>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</si>
  <si>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</si>
  <si>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</si>
  <si>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</si>
  <si>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</si>
  <si>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</si>
  <si>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</si>
  <si>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</si>
  <si>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</si>
  <si>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</si>
  <si>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</si>
  <si>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</si>
  <si>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</si>
  <si>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</si>
  <si>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</si>
  <si>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</si>
  <si>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</si>
  <si>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</si>
  <si>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</si>
  <si>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</si>
  <si>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</si>
  <si>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</si>
  <si>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</si>
  <si>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</si>
  <si>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</si>
  <si>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</si>
  <si>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</si>
  <si>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</si>
  <si>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</si>
  <si>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</si>
  <si>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</si>
  <si>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</si>
  <si>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</si>
  <si>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</si>
  <si>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</si>
  <si>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</si>
  <si>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</si>
  <si>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</si>
  <si>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</si>
  <si>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</si>
  <si>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</si>
  <si>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</si>
  <si>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</si>
  <si>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</si>
  <si>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</si>
  <si>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</si>
  <si>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</si>
  <si>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</si>
  <si>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</si>
  <si>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</si>
  <si>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</si>
  <si>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</si>
  <si>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</si>
  <si>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</si>
  <si>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</si>
  <si>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</si>
  <si>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</si>
  <si>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</si>
  <si>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</si>
  <si>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</si>
  <si>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</si>
  <si>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</si>
  <si>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</si>
  <si>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</si>
  <si>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</si>
  <si>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</si>
  <si>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</si>
  <si>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</si>
  <si>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</si>
  <si>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</si>
  <si>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</si>
  <si>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</si>
  <si>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</si>
  <si>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</si>
  <si>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</si>
  <si>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</si>
  <si>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</si>
  <si>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</si>
  <si>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</si>
  <si>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</si>
  <si>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</si>
  <si>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</si>
  <si>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</si>
  <si>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</si>
  <si>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</si>
  <si>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</si>
  <si>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</si>
  <si>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</si>
  <si>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</si>
  <si>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</si>
  <si>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</si>
  <si>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</si>
  <si>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</si>
  <si>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</si>
  <si>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</si>
  <si>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</si>
  <si>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</si>
  <si>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</si>
  <si>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</si>
  <si>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</si>
  <si>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</si>
  <si>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</si>
  <si>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</si>
  <si>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</si>
  <si>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</si>
  <si>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</si>
  <si>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</si>
  <si>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</si>
  <si>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</si>
  <si>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</si>
  <si>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</si>
  <si>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08/04/17 - VENCIMENTO 19/04/17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</si>
</sst>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370039</v>
      </c>
      <c r="C7" s="9">
        <f t="shared" si="0"/>
        <v>460709</v>
      </c>
      <c r="D7" s="9">
        <f t="shared" si="0"/>
        <v>522146</v>
      </c>
      <c r="E7" s="9">
        <f t="shared" si="0"/>
        <v>290122</v>
      </c>
      <c r="F7" s="9">
        <f t="shared" si="0"/>
        <v>442213</v>
      </c>
      <c r="G7" s="9">
        <f t="shared" si="0"/>
        <v>707436</v>
      </c>
      <c r="H7" s="9">
        <f t="shared" si="0"/>
        <v>289291</v>
      </c>
      <c r="I7" s="9">
        <f t="shared" si="0"/>
        <v>66560</v>
      </c>
      <c r="J7" s="9">
        <f t="shared" si="0"/>
        <v>221178</v>
      </c>
      <c r="K7" s="9">
        <f t="shared" si="0"/>
        <v>3369694</v>
      </c>
      <c r="L7" s="52"/>
    </row>
    <row r="8" spans="1:11" ht="17.25" customHeight="1">
      <c r="A8" s="10" t="s">
        <v>97</v>
      </c>
      <c r="B8" s="11">
        <f>B9+B12+B16</f>
        <v>183334</v>
      </c>
      <c r="C8" s="11">
        <f aca="true" t="shared" si="1" ref="C8:J8">C9+C12+C16</f>
        <v>239231</v>
      </c>
      <c r="D8" s="11">
        <f t="shared" si="1"/>
        <v>257147</v>
      </c>
      <c r="E8" s="11">
        <f t="shared" si="1"/>
        <v>150063</v>
      </c>
      <c r="F8" s="11">
        <f t="shared" si="1"/>
        <v>217393</v>
      </c>
      <c r="G8" s="11">
        <f t="shared" si="1"/>
        <v>356241</v>
      </c>
      <c r="H8" s="11">
        <f t="shared" si="1"/>
        <v>160482</v>
      </c>
      <c r="I8" s="11">
        <f t="shared" si="1"/>
        <v>31274</v>
      </c>
      <c r="J8" s="11">
        <f t="shared" si="1"/>
        <v>106822</v>
      </c>
      <c r="K8" s="11">
        <f>SUM(B8:J8)</f>
        <v>1701987</v>
      </c>
    </row>
    <row r="9" spans="1:11" ht="17.25" customHeight="1">
      <c r="A9" s="15" t="s">
        <v>16</v>
      </c>
      <c r="B9" s="13">
        <f>+B10+B11</f>
        <v>29775</v>
      </c>
      <c r="C9" s="13">
        <f aca="true" t="shared" si="2" ref="C9:J9">+C10+C11</f>
        <v>41777</v>
      </c>
      <c r="D9" s="13">
        <f t="shared" si="2"/>
        <v>40478</v>
      </c>
      <c r="E9" s="13">
        <f t="shared" si="2"/>
        <v>24899</v>
      </c>
      <c r="F9" s="13">
        <f t="shared" si="2"/>
        <v>28793</v>
      </c>
      <c r="G9" s="13">
        <f t="shared" si="2"/>
        <v>36276</v>
      </c>
      <c r="H9" s="13">
        <f t="shared" si="2"/>
        <v>30340</v>
      </c>
      <c r="I9" s="13">
        <f t="shared" si="2"/>
        <v>6092</v>
      </c>
      <c r="J9" s="13">
        <f t="shared" si="2"/>
        <v>15369</v>
      </c>
      <c r="K9" s="11">
        <f>SUM(B9:J9)</f>
        <v>253799</v>
      </c>
    </row>
    <row r="10" spans="1:11" ht="17.25" customHeight="1">
      <c r="A10" s="29" t="s">
        <v>17</v>
      </c>
      <c r="B10" s="13">
        <v>29775</v>
      </c>
      <c r="C10" s="13">
        <v>41777</v>
      </c>
      <c r="D10" s="13">
        <v>40478</v>
      </c>
      <c r="E10" s="13">
        <v>24899</v>
      </c>
      <c r="F10" s="13">
        <v>28793</v>
      </c>
      <c r="G10" s="13">
        <v>36276</v>
      </c>
      <c r="H10" s="13">
        <v>30340</v>
      </c>
      <c r="I10" s="13">
        <v>6092</v>
      </c>
      <c r="J10" s="13">
        <v>15369</v>
      </c>
      <c r="K10" s="11">
        <f>SUM(B10:J10)</f>
        <v>253799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125762</v>
      </c>
      <c r="C12" s="17">
        <f t="shared" si="3"/>
        <v>164329</v>
      </c>
      <c r="D12" s="17">
        <f t="shared" si="3"/>
        <v>179685</v>
      </c>
      <c r="E12" s="17">
        <f t="shared" si="3"/>
        <v>104396</v>
      </c>
      <c r="F12" s="17">
        <f t="shared" si="3"/>
        <v>150562</v>
      </c>
      <c r="G12" s="17">
        <f t="shared" si="3"/>
        <v>250625</v>
      </c>
      <c r="H12" s="17">
        <f t="shared" si="3"/>
        <v>109067</v>
      </c>
      <c r="I12" s="17">
        <f t="shared" si="3"/>
        <v>20349</v>
      </c>
      <c r="J12" s="17">
        <f t="shared" si="3"/>
        <v>75334</v>
      </c>
      <c r="K12" s="11">
        <f aca="true" t="shared" si="4" ref="K12:K27">SUM(B12:J12)</f>
        <v>1180109</v>
      </c>
    </row>
    <row r="13" spans="1:13" ht="17.25" customHeight="1">
      <c r="A13" s="14" t="s">
        <v>19</v>
      </c>
      <c r="B13" s="13">
        <v>62703</v>
      </c>
      <c r="C13" s="13">
        <v>87584</v>
      </c>
      <c r="D13" s="13">
        <v>98161</v>
      </c>
      <c r="E13" s="13">
        <v>55797</v>
      </c>
      <c r="F13" s="13">
        <v>75834</v>
      </c>
      <c r="G13" s="13">
        <v>117073</v>
      </c>
      <c r="H13" s="13">
        <v>50946</v>
      </c>
      <c r="I13" s="13">
        <v>11734</v>
      </c>
      <c r="J13" s="13">
        <v>40705</v>
      </c>
      <c r="K13" s="11">
        <f t="shared" si="4"/>
        <v>600537</v>
      </c>
      <c r="L13" s="52"/>
      <c r="M13" s="53"/>
    </row>
    <row r="14" spans="1:12" ht="17.25" customHeight="1">
      <c r="A14" s="14" t="s">
        <v>20</v>
      </c>
      <c r="B14" s="13">
        <v>59297</v>
      </c>
      <c r="C14" s="13">
        <v>71383</v>
      </c>
      <c r="D14" s="13">
        <v>77589</v>
      </c>
      <c r="E14" s="13">
        <v>45267</v>
      </c>
      <c r="F14" s="13">
        <v>71028</v>
      </c>
      <c r="G14" s="13">
        <v>128282</v>
      </c>
      <c r="H14" s="13">
        <v>52975</v>
      </c>
      <c r="I14" s="13">
        <v>7869</v>
      </c>
      <c r="J14" s="13">
        <v>33299</v>
      </c>
      <c r="K14" s="11">
        <f t="shared" si="4"/>
        <v>546989</v>
      </c>
      <c r="L14" s="52"/>
    </row>
    <row r="15" spans="1:11" ht="17.25" customHeight="1">
      <c r="A15" s="14" t="s">
        <v>21</v>
      </c>
      <c r="B15" s="13">
        <v>3762</v>
      </c>
      <c r="C15" s="13">
        <v>5362</v>
      </c>
      <c r="D15" s="13">
        <v>3935</v>
      </c>
      <c r="E15" s="13">
        <v>3332</v>
      </c>
      <c r="F15" s="13">
        <v>3700</v>
      </c>
      <c r="G15" s="13">
        <v>5270</v>
      </c>
      <c r="H15" s="13">
        <v>5146</v>
      </c>
      <c r="I15" s="13">
        <v>746</v>
      </c>
      <c r="J15" s="13">
        <v>1330</v>
      </c>
      <c r="K15" s="11">
        <f t="shared" si="4"/>
        <v>32583</v>
      </c>
    </row>
    <row r="16" spans="1:11" ht="17.25" customHeight="1">
      <c r="A16" s="15" t="s">
        <v>93</v>
      </c>
      <c r="B16" s="13">
        <f>B17+B18+B19</f>
        <v>27797</v>
      </c>
      <c r="C16" s="13">
        <f aca="true" t="shared" si="5" ref="C16:J16">C17+C18+C19</f>
        <v>33125</v>
      </c>
      <c r="D16" s="13">
        <f t="shared" si="5"/>
        <v>36984</v>
      </c>
      <c r="E16" s="13">
        <f t="shared" si="5"/>
        <v>20768</v>
      </c>
      <c r="F16" s="13">
        <f t="shared" si="5"/>
        <v>38038</v>
      </c>
      <c r="G16" s="13">
        <f t="shared" si="5"/>
        <v>69340</v>
      </c>
      <c r="H16" s="13">
        <f t="shared" si="5"/>
        <v>21075</v>
      </c>
      <c r="I16" s="13">
        <f t="shared" si="5"/>
        <v>4833</v>
      </c>
      <c r="J16" s="13">
        <f t="shared" si="5"/>
        <v>16119</v>
      </c>
      <c r="K16" s="11">
        <f t="shared" si="4"/>
        <v>268079</v>
      </c>
    </row>
    <row r="17" spans="1:11" ht="17.25" customHeight="1">
      <c r="A17" s="14" t="s">
        <v>94</v>
      </c>
      <c r="B17" s="13">
        <v>15449</v>
      </c>
      <c r="C17" s="13">
        <v>20331</v>
      </c>
      <c r="D17" s="13">
        <v>20605</v>
      </c>
      <c r="E17" s="13">
        <v>11889</v>
      </c>
      <c r="F17" s="13">
        <v>21982</v>
      </c>
      <c r="G17" s="13">
        <v>35932</v>
      </c>
      <c r="H17" s="13">
        <v>12044</v>
      </c>
      <c r="I17" s="13">
        <v>3031</v>
      </c>
      <c r="J17" s="13">
        <v>8713</v>
      </c>
      <c r="K17" s="11">
        <f t="shared" si="4"/>
        <v>149976</v>
      </c>
    </row>
    <row r="18" spans="1:11" ht="17.25" customHeight="1">
      <c r="A18" s="14" t="s">
        <v>95</v>
      </c>
      <c r="B18" s="13">
        <v>11903</v>
      </c>
      <c r="C18" s="13">
        <v>12207</v>
      </c>
      <c r="D18" s="13">
        <v>16057</v>
      </c>
      <c r="E18" s="13">
        <v>8575</v>
      </c>
      <c r="F18" s="13">
        <v>15687</v>
      </c>
      <c r="G18" s="13">
        <v>32792</v>
      </c>
      <c r="H18" s="13">
        <v>8614</v>
      </c>
      <c r="I18" s="13">
        <v>1724</v>
      </c>
      <c r="J18" s="13">
        <v>7267</v>
      </c>
      <c r="K18" s="11">
        <f t="shared" si="4"/>
        <v>114826</v>
      </c>
    </row>
    <row r="19" spans="1:11" ht="17.25" customHeight="1">
      <c r="A19" s="14" t="s">
        <v>96</v>
      </c>
      <c r="B19" s="13">
        <v>445</v>
      </c>
      <c r="C19" s="13">
        <v>587</v>
      </c>
      <c r="D19" s="13">
        <v>322</v>
      </c>
      <c r="E19" s="13">
        <v>304</v>
      </c>
      <c r="F19" s="13">
        <v>369</v>
      </c>
      <c r="G19" s="13">
        <v>616</v>
      </c>
      <c r="H19" s="13">
        <v>417</v>
      </c>
      <c r="I19" s="13">
        <v>78</v>
      </c>
      <c r="J19" s="13">
        <v>139</v>
      </c>
      <c r="K19" s="11">
        <f t="shared" si="4"/>
        <v>3277</v>
      </c>
    </row>
    <row r="20" spans="1:11" ht="17.25" customHeight="1">
      <c r="A20" s="16" t="s">
        <v>22</v>
      </c>
      <c r="B20" s="11">
        <f>+B21+B22+B23</f>
        <v>92977</v>
      </c>
      <c r="C20" s="11">
        <f aca="true" t="shared" si="6" ref="C20:J20">+C21+C22+C23</f>
        <v>101334</v>
      </c>
      <c r="D20" s="11">
        <f t="shared" si="6"/>
        <v>126880</v>
      </c>
      <c r="E20" s="11">
        <f t="shared" si="6"/>
        <v>66197</v>
      </c>
      <c r="F20" s="11">
        <f t="shared" si="6"/>
        <v>122343</v>
      </c>
      <c r="G20" s="11">
        <f t="shared" si="6"/>
        <v>215341</v>
      </c>
      <c r="H20" s="11">
        <f t="shared" si="6"/>
        <v>66208</v>
      </c>
      <c r="I20" s="11">
        <f t="shared" si="6"/>
        <v>16243</v>
      </c>
      <c r="J20" s="11">
        <f t="shared" si="6"/>
        <v>50134</v>
      </c>
      <c r="K20" s="11">
        <f t="shared" si="4"/>
        <v>857657</v>
      </c>
    </row>
    <row r="21" spans="1:12" ht="17.25" customHeight="1">
      <c r="A21" s="12" t="s">
        <v>23</v>
      </c>
      <c r="B21" s="13">
        <v>50552</v>
      </c>
      <c r="C21" s="13">
        <v>60051</v>
      </c>
      <c r="D21" s="13">
        <v>76024</v>
      </c>
      <c r="E21" s="13">
        <v>39224</v>
      </c>
      <c r="F21" s="13">
        <v>66987</v>
      </c>
      <c r="G21" s="13">
        <v>106239</v>
      </c>
      <c r="H21" s="13">
        <v>35345</v>
      </c>
      <c r="I21" s="13">
        <v>10173</v>
      </c>
      <c r="J21" s="13">
        <v>29071</v>
      </c>
      <c r="K21" s="11">
        <f t="shared" si="4"/>
        <v>473666</v>
      </c>
      <c r="L21" s="52"/>
    </row>
    <row r="22" spans="1:12" ht="17.25" customHeight="1">
      <c r="A22" s="12" t="s">
        <v>24</v>
      </c>
      <c r="B22" s="13">
        <v>40651</v>
      </c>
      <c r="C22" s="13">
        <v>39301</v>
      </c>
      <c r="D22" s="13">
        <v>49068</v>
      </c>
      <c r="E22" s="13">
        <v>25814</v>
      </c>
      <c r="F22" s="13">
        <v>53583</v>
      </c>
      <c r="G22" s="13">
        <v>106378</v>
      </c>
      <c r="H22" s="13">
        <v>29231</v>
      </c>
      <c r="I22" s="13">
        <v>5749</v>
      </c>
      <c r="J22" s="13">
        <v>20452</v>
      </c>
      <c r="K22" s="11">
        <f t="shared" si="4"/>
        <v>370227</v>
      </c>
      <c r="L22" s="52"/>
    </row>
    <row r="23" spans="1:11" ht="17.25" customHeight="1">
      <c r="A23" s="12" t="s">
        <v>25</v>
      </c>
      <c r="B23" s="13">
        <v>1774</v>
      </c>
      <c r="C23" s="13">
        <v>1982</v>
      </c>
      <c r="D23" s="13">
        <v>1788</v>
      </c>
      <c r="E23" s="13">
        <v>1159</v>
      </c>
      <c r="F23" s="13">
        <v>1773</v>
      </c>
      <c r="G23" s="13">
        <v>2724</v>
      </c>
      <c r="H23" s="13">
        <v>1632</v>
      </c>
      <c r="I23" s="13">
        <v>321</v>
      </c>
      <c r="J23" s="13">
        <v>611</v>
      </c>
      <c r="K23" s="11">
        <f t="shared" si="4"/>
        <v>13764</v>
      </c>
    </row>
    <row r="24" spans="1:11" ht="17.25" customHeight="1">
      <c r="A24" s="16" t="s">
        <v>26</v>
      </c>
      <c r="B24" s="13">
        <f>+B25+B26</f>
        <v>93728</v>
      </c>
      <c r="C24" s="13">
        <f aca="true" t="shared" si="7" ref="C24:J24">+C25+C26</f>
        <v>120144</v>
      </c>
      <c r="D24" s="13">
        <f t="shared" si="7"/>
        <v>138119</v>
      </c>
      <c r="E24" s="13">
        <f t="shared" si="7"/>
        <v>73862</v>
      </c>
      <c r="F24" s="13">
        <f t="shared" si="7"/>
        <v>102477</v>
      </c>
      <c r="G24" s="13">
        <f t="shared" si="7"/>
        <v>135854</v>
      </c>
      <c r="H24" s="13">
        <f t="shared" si="7"/>
        <v>59385</v>
      </c>
      <c r="I24" s="13">
        <f t="shared" si="7"/>
        <v>19043</v>
      </c>
      <c r="J24" s="13">
        <f t="shared" si="7"/>
        <v>64222</v>
      </c>
      <c r="K24" s="11">
        <f t="shared" si="4"/>
        <v>806834</v>
      </c>
    </row>
    <row r="25" spans="1:12" ht="17.25" customHeight="1">
      <c r="A25" s="12" t="s">
        <v>115</v>
      </c>
      <c r="B25" s="13">
        <v>45224</v>
      </c>
      <c r="C25" s="13">
        <v>62510</v>
      </c>
      <c r="D25" s="13">
        <v>75885</v>
      </c>
      <c r="E25" s="13">
        <v>40868</v>
      </c>
      <c r="F25" s="13">
        <v>52063</v>
      </c>
      <c r="G25" s="13">
        <v>64507</v>
      </c>
      <c r="H25" s="13">
        <v>29530</v>
      </c>
      <c r="I25" s="13">
        <v>11973</v>
      </c>
      <c r="J25" s="13">
        <v>33831</v>
      </c>
      <c r="K25" s="11">
        <f t="shared" si="4"/>
        <v>416391</v>
      </c>
      <c r="L25" s="52"/>
    </row>
    <row r="26" spans="1:12" ht="17.25" customHeight="1">
      <c r="A26" s="12" t="s">
        <v>116</v>
      </c>
      <c r="B26" s="13">
        <v>48504</v>
      </c>
      <c r="C26" s="13">
        <v>57634</v>
      </c>
      <c r="D26" s="13">
        <v>62234</v>
      </c>
      <c r="E26" s="13">
        <v>32994</v>
      </c>
      <c r="F26" s="13">
        <v>50414</v>
      </c>
      <c r="G26" s="13">
        <v>71347</v>
      </c>
      <c r="H26" s="13">
        <v>29855</v>
      </c>
      <c r="I26" s="13">
        <v>7070</v>
      </c>
      <c r="J26" s="13">
        <v>30391</v>
      </c>
      <c r="K26" s="11">
        <f t="shared" si="4"/>
        <v>390443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3216</v>
      </c>
      <c r="I27" s="11">
        <v>0</v>
      </c>
      <c r="J27" s="11">
        <v>0</v>
      </c>
      <c r="K27" s="11">
        <f t="shared" si="4"/>
        <v>3216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23252.62</v>
      </c>
      <c r="I35" s="19">
        <v>0</v>
      </c>
      <c r="J35" s="19">
        <v>0</v>
      </c>
      <c r="K35" s="23">
        <f>SUM(B35:J35)</f>
        <v>23252.62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1049138.24</v>
      </c>
      <c r="C47" s="22">
        <f aca="true" t="shared" si="12" ref="C47:H47">+C48+C57</f>
        <v>1459102.71</v>
      </c>
      <c r="D47" s="22">
        <f t="shared" si="12"/>
        <v>1856448.75</v>
      </c>
      <c r="E47" s="22">
        <f t="shared" si="12"/>
        <v>887960.67</v>
      </c>
      <c r="F47" s="22">
        <f t="shared" si="12"/>
        <v>1329203.1000000003</v>
      </c>
      <c r="G47" s="22">
        <f t="shared" si="12"/>
        <v>1792488.58</v>
      </c>
      <c r="H47" s="22">
        <f t="shared" si="12"/>
        <v>870085.8700000001</v>
      </c>
      <c r="I47" s="22">
        <f>+I48+I57</f>
        <v>337280.25</v>
      </c>
      <c r="J47" s="22">
        <f>+J48+J57</f>
        <v>679224.42</v>
      </c>
      <c r="K47" s="22">
        <f>SUM(B47:J47)</f>
        <v>10260932.590000002</v>
      </c>
    </row>
    <row r="48" spans="1:11" ht="17.25" customHeight="1">
      <c r="A48" s="16" t="s">
        <v>108</v>
      </c>
      <c r="B48" s="23">
        <f>SUM(B49:B56)</f>
        <v>1030431.8500000001</v>
      </c>
      <c r="C48" s="23">
        <f aca="true" t="shared" si="13" ref="C48:J48">SUM(C49:C56)</f>
        <v>1435627.49</v>
      </c>
      <c r="D48" s="23">
        <f t="shared" si="13"/>
        <v>1831077.17</v>
      </c>
      <c r="E48" s="23">
        <f t="shared" si="13"/>
        <v>865606.62</v>
      </c>
      <c r="F48" s="23">
        <f t="shared" si="13"/>
        <v>1305785.7300000002</v>
      </c>
      <c r="G48" s="23">
        <f t="shared" si="13"/>
        <v>1763003.26</v>
      </c>
      <c r="H48" s="23">
        <f t="shared" si="13"/>
        <v>850145.2000000001</v>
      </c>
      <c r="I48" s="23">
        <f t="shared" si="13"/>
        <v>337280.25</v>
      </c>
      <c r="J48" s="23">
        <f t="shared" si="13"/>
        <v>665242.3300000001</v>
      </c>
      <c r="K48" s="23">
        <f aca="true" t="shared" si="14" ref="K48:K57">SUM(B48:J48)</f>
        <v>10084199.9</v>
      </c>
    </row>
    <row r="49" spans="1:11" ht="17.25" customHeight="1">
      <c r="A49" s="34" t="s">
        <v>43</v>
      </c>
      <c r="B49" s="23">
        <f aca="true" t="shared" si="15" ref="B49:H49">ROUND(B30*B7,2)</f>
        <v>1028116.36</v>
      </c>
      <c r="C49" s="23">
        <f t="shared" si="15"/>
        <v>1428935.03</v>
      </c>
      <c r="D49" s="23">
        <f t="shared" si="15"/>
        <v>1827302.14</v>
      </c>
      <c r="E49" s="23">
        <f t="shared" si="15"/>
        <v>863490.11</v>
      </c>
      <c r="F49" s="23">
        <f t="shared" si="15"/>
        <v>1302582.61</v>
      </c>
      <c r="G49" s="23">
        <f t="shared" si="15"/>
        <v>1758332.18</v>
      </c>
      <c r="H49" s="23">
        <f t="shared" si="15"/>
        <v>824508.28</v>
      </c>
      <c r="I49" s="23">
        <f>ROUND(I30*I7,2)</f>
        <v>336214.53</v>
      </c>
      <c r="J49" s="23">
        <f>ROUND(J30*J7,2)</f>
        <v>663025.29</v>
      </c>
      <c r="K49" s="23">
        <f t="shared" si="14"/>
        <v>10032506.530000001</v>
      </c>
    </row>
    <row r="50" spans="1:11" ht="17.25" customHeight="1">
      <c r="A50" s="34" t="s">
        <v>44</v>
      </c>
      <c r="B50" s="19">
        <v>0</v>
      </c>
      <c r="C50" s="23">
        <f>ROUND(C31*C7,2)</f>
        <v>3176.21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3176.21</v>
      </c>
    </row>
    <row r="51" spans="1:11" ht="17.25" customHeight="1">
      <c r="A51" s="66" t="s">
        <v>104</v>
      </c>
      <c r="B51" s="67">
        <f aca="true" t="shared" si="16" ref="B51:H51">ROUND(B32*B7,2)</f>
        <v>-1776.19</v>
      </c>
      <c r="C51" s="67">
        <f t="shared" si="16"/>
        <v>-2257.47</v>
      </c>
      <c r="D51" s="67">
        <f t="shared" si="16"/>
        <v>-2610.73</v>
      </c>
      <c r="E51" s="67">
        <f t="shared" si="16"/>
        <v>-1328.89</v>
      </c>
      <c r="F51" s="67">
        <f t="shared" si="16"/>
        <v>-2078.4</v>
      </c>
      <c r="G51" s="67">
        <f t="shared" si="16"/>
        <v>-2759</v>
      </c>
      <c r="H51" s="67">
        <f t="shared" si="16"/>
        <v>-1330.74</v>
      </c>
      <c r="I51" s="19">
        <v>0</v>
      </c>
      <c r="J51" s="19">
        <v>0</v>
      </c>
      <c r="K51" s="67">
        <f>SUM(B51:J51)</f>
        <v>-14141.42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23252.62</v>
      </c>
      <c r="I53" s="31">
        <f>+I35</f>
        <v>0</v>
      </c>
      <c r="J53" s="31">
        <f>+J35</f>
        <v>0</v>
      </c>
      <c r="K53" s="23">
        <f t="shared" si="14"/>
        <v>23252.62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-113145</v>
      </c>
      <c r="C61" s="35">
        <f t="shared" si="17"/>
        <v>-158829.23</v>
      </c>
      <c r="D61" s="35">
        <f t="shared" si="17"/>
        <v>-155925.77</v>
      </c>
      <c r="E61" s="35">
        <f t="shared" si="17"/>
        <v>-94616.2</v>
      </c>
      <c r="F61" s="35">
        <f t="shared" si="17"/>
        <v>-109806.73</v>
      </c>
      <c r="G61" s="35">
        <f t="shared" si="17"/>
        <v>-138854.84</v>
      </c>
      <c r="H61" s="35">
        <f t="shared" si="17"/>
        <v>-115292</v>
      </c>
      <c r="I61" s="35">
        <f t="shared" si="17"/>
        <v>-25500.93</v>
      </c>
      <c r="J61" s="35">
        <f t="shared" si="17"/>
        <v>-58402.2</v>
      </c>
      <c r="K61" s="35">
        <f>SUM(B61:J61)</f>
        <v>-970372.9</v>
      </c>
    </row>
    <row r="62" spans="1:11" ht="18.75" customHeight="1">
      <c r="A62" s="16" t="s">
        <v>74</v>
      </c>
      <c r="B62" s="35">
        <f aca="true" t="shared" si="18" ref="B62:J62">B63+B64+B65+B66+B67+B68</f>
        <v>-113145</v>
      </c>
      <c r="C62" s="35">
        <f t="shared" si="18"/>
        <v>-158752.6</v>
      </c>
      <c r="D62" s="35">
        <f t="shared" si="18"/>
        <v>-153816.4</v>
      </c>
      <c r="E62" s="35">
        <f t="shared" si="18"/>
        <v>-94616.2</v>
      </c>
      <c r="F62" s="35">
        <f t="shared" si="18"/>
        <v>-109413.4</v>
      </c>
      <c r="G62" s="35">
        <f t="shared" si="18"/>
        <v>-137848.8</v>
      </c>
      <c r="H62" s="35">
        <f t="shared" si="18"/>
        <v>-115292</v>
      </c>
      <c r="I62" s="35">
        <f t="shared" si="18"/>
        <v>-23149.6</v>
      </c>
      <c r="J62" s="35">
        <f t="shared" si="18"/>
        <v>-58402.2</v>
      </c>
      <c r="K62" s="35">
        <f aca="true" t="shared" si="19" ref="K62:K91">SUM(B62:J62)</f>
        <v>-964436.1999999998</v>
      </c>
    </row>
    <row r="63" spans="1:11" ht="18.75" customHeight="1">
      <c r="A63" s="12" t="s">
        <v>75</v>
      </c>
      <c r="B63" s="35">
        <f>-ROUND(B9*$D$3,2)</f>
        <v>-113145</v>
      </c>
      <c r="C63" s="35">
        <f aca="true" t="shared" si="20" ref="C63:J63">-ROUND(C9*$D$3,2)</f>
        <v>-158752.6</v>
      </c>
      <c r="D63" s="35">
        <f t="shared" si="20"/>
        <v>-153816.4</v>
      </c>
      <c r="E63" s="35">
        <f t="shared" si="20"/>
        <v>-94616.2</v>
      </c>
      <c r="F63" s="35">
        <f t="shared" si="20"/>
        <v>-109413.4</v>
      </c>
      <c r="G63" s="35">
        <f t="shared" si="20"/>
        <v>-137848.8</v>
      </c>
      <c r="H63" s="35">
        <f t="shared" si="20"/>
        <v>-115292</v>
      </c>
      <c r="I63" s="35">
        <f t="shared" si="20"/>
        <v>-23149.6</v>
      </c>
      <c r="J63" s="35">
        <f t="shared" si="20"/>
        <v>-58402.2</v>
      </c>
      <c r="K63" s="35">
        <f t="shared" si="19"/>
        <v>-964436.1999999998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928126.93</v>
      </c>
      <c r="C104" s="24">
        <f t="shared" si="22"/>
        <v>1290139.43</v>
      </c>
      <c r="D104" s="24">
        <f t="shared" si="22"/>
        <v>1700522.98</v>
      </c>
      <c r="E104" s="24">
        <f t="shared" si="22"/>
        <v>793344.4700000001</v>
      </c>
      <c r="F104" s="24">
        <f t="shared" si="22"/>
        <v>1219396.3700000003</v>
      </c>
      <c r="G104" s="24">
        <f t="shared" si="22"/>
        <v>1635622.5799999998</v>
      </c>
      <c r="H104" s="24">
        <f t="shared" si="22"/>
        <v>754793.8700000001</v>
      </c>
      <c r="I104" s="24">
        <f>+I105+I106</f>
        <v>311779.32</v>
      </c>
      <c r="J104" s="24">
        <f>+J105+J106</f>
        <v>620822.2200000001</v>
      </c>
      <c r="K104" s="48">
        <f>SUM(B104:J104)</f>
        <v>9254548.17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917286.8500000001</v>
      </c>
      <c r="C105" s="24">
        <f t="shared" si="23"/>
        <v>1276798.26</v>
      </c>
      <c r="D105" s="24">
        <f t="shared" si="23"/>
        <v>1675151.4</v>
      </c>
      <c r="E105" s="24">
        <f t="shared" si="23"/>
        <v>770990.42</v>
      </c>
      <c r="F105" s="24">
        <f t="shared" si="23"/>
        <v>1195979.0000000002</v>
      </c>
      <c r="G105" s="24">
        <f t="shared" si="23"/>
        <v>1624148.42</v>
      </c>
      <c r="H105" s="24">
        <f t="shared" si="23"/>
        <v>734853.2000000001</v>
      </c>
      <c r="I105" s="24">
        <f t="shared" si="23"/>
        <v>311779.32</v>
      </c>
      <c r="J105" s="24">
        <f t="shared" si="23"/>
        <v>606840.1300000001</v>
      </c>
      <c r="K105" s="48">
        <f>SUM(B105:J105)</f>
        <v>9113827.000000002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10840.079999999998</v>
      </c>
      <c r="C106" s="24">
        <f t="shared" si="24"/>
        <v>13341.170000000004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11474.159999999996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140721.17</v>
      </c>
    </row>
    <row r="107" spans="1:13" ht="18.75" customHeight="1">
      <c r="A107" s="16" t="s">
        <v>84</v>
      </c>
      <c r="B107" s="67">
        <v>-7866.310000000001</v>
      </c>
      <c r="C107" s="67">
        <v>-10134.049999999997</v>
      </c>
      <c r="D107" s="19">
        <v>0</v>
      </c>
      <c r="E107" s="19">
        <v>0</v>
      </c>
      <c r="F107" s="19">
        <v>0</v>
      </c>
      <c r="G107" s="67">
        <v>-18011.160000000003</v>
      </c>
      <c r="H107" s="19">
        <v>0</v>
      </c>
      <c r="I107" s="19">
        <v>0</v>
      </c>
      <c r="J107" s="19">
        <v>0</v>
      </c>
      <c r="K107" s="48">
        <f>SUM(B107:J107)</f>
        <v>-36011.520000000004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9254548.15</v>
      </c>
      <c r="L112" s="54"/>
    </row>
    <row r="113" spans="1:11" ht="18.75" customHeight="1">
      <c r="A113" s="26" t="s">
        <v>70</v>
      </c>
      <c r="B113" s="27">
        <v>98643.79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98643.79</v>
      </c>
    </row>
    <row r="114" spans="1:11" ht="18.75" customHeight="1">
      <c r="A114" s="26" t="s">
        <v>71</v>
      </c>
      <c r="B114" s="27">
        <v>829483.13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829483.13</v>
      </c>
    </row>
    <row r="115" spans="1:11" ht="18.75" customHeight="1">
      <c r="A115" s="26" t="s">
        <v>72</v>
      </c>
      <c r="B115" s="40">
        <v>0</v>
      </c>
      <c r="C115" s="27">
        <f>+C104</f>
        <v>1290139.43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1290139.43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1700522.98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1700522.98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714010.01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714010.01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79334.45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79334.45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241193.1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241193.1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450803.13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450803.13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62164.31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62164.31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465235.83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465235.83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508847.59</v>
      </c>
      <c r="H123" s="40">
        <v>0</v>
      </c>
      <c r="I123" s="40">
        <v>0</v>
      </c>
      <c r="J123" s="40">
        <v>0</v>
      </c>
      <c r="K123" s="41">
        <f t="shared" si="25"/>
        <v>508847.59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40896.1</v>
      </c>
      <c r="H124" s="40">
        <v>0</v>
      </c>
      <c r="I124" s="40">
        <v>0</v>
      </c>
      <c r="J124" s="40">
        <v>0</v>
      </c>
      <c r="K124" s="41">
        <f t="shared" si="25"/>
        <v>40896.1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234203.07</v>
      </c>
      <c r="H125" s="40">
        <v>0</v>
      </c>
      <c r="I125" s="40">
        <v>0</v>
      </c>
      <c r="J125" s="40">
        <v>0</v>
      </c>
      <c r="K125" s="41">
        <f t="shared" si="25"/>
        <v>234203.07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206399.25</v>
      </c>
      <c r="H126" s="40">
        <v>0</v>
      </c>
      <c r="I126" s="40">
        <v>0</v>
      </c>
      <c r="J126" s="40">
        <v>0</v>
      </c>
      <c r="K126" s="41">
        <f t="shared" si="25"/>
        <v>206399.25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645276.57</v>
      </c>
      <c r="H127" s="40">
        <v>0</v>
      </c>
      <c r="I127" s="40">
        <v>0</v>
      </c>
      <c r="J127" s="40">
        <v>0</v>
      </c>
      <c r="K127" s="41">
        <f t="shared" si="25"/>
        <v>645276.57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270889.02</v>
      </c>
      <c r="I128" s="40">
        <v>0</v>
      </c>
      <c r="J128" s="40">
        <v>0</v>
      </c>
      <c r="K128" s="41">
        <f t="shared" si="25"/>
        <v>270889.02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483904.85</v>
      </c>
      <c r="I129" s="40">
        <v>0</v>
      </c>
      <c r="J129" s="40">
        <v>0</v>
      </c>
      <c r="K129" s="41">
        <f t="shared" si="25"/>
        <v>483904.85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311779.32</v>
      </c>
      <c r="J130" s="40">
        <v>0</v>
      </c>
      <c r="K130" s="41">
        <f t="shared" si="25"/>
        <v>311779.32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620822.22</v>
      </c>
      <c r="K131" s="44">
        <f t="shared" si="25"/>
        <v>620822.22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2017-04-19T14:53:23Z</dcterms:modified>
  <cp:category/>
  <cp:version/>
  <cp:contentType/>
  <cp:contentStatus/>
</cp:coreProperties>
</file>