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<sst xmlns="http://schemas.openxmlformats.org/spreadsheetml/2006/main" count="136" uniqueCount="136">
  <si>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</si>
  <si>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</si>
  <si>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</si>
  <si>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</si>
  <si>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</si>
  <si>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</si>
  <si>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</si>
  <si>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</si>
  <si>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</si>
  <si>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</si>
  <si>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</si>
  <si>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</si>
  <si>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</si>
  <si>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</si>
  <si>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</si>
  <si>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</si>
  <si>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</si>
  <si>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</si>
  <si>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</si>
  <si>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</si>
  <si>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</si>
  <si>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</si>
  <si>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</si>
  <si>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</si>
  <si>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</si>
  <si>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</si>
  <si>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</si>
  <si>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</si>
  <si>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</si>
  <si>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</si>
  <si>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</si>
  <si>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</si>
  <si>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</si>
  <si>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</si>
  <si>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</si>
  <si>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</si>
  <si>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</si>
  <si>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</si>
  <si>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</si>
  <si>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</si>
  <si>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</si>
  <si>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</si>
  <si>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</si>
  <si>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</si>
  <si>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</si>
  <si>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</si>
  <si>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</si>
  <si>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</si>
  <si>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</si>
  <si>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</si>
  <si>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</si>
  <si>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</si>
  <si>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</si>
  <si>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</si>
  <si>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</si>
  <si>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</si>
  <si>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</si>
  <si>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</si>
  <si>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</si>
  <si>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</si>
  <si>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</si>
  <si>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</si>
  <si>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</si>
  <si>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</si>
  <si>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</si>
  <si>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</si>
  <si>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</si>
  <si>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</si>
  <si>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</si>
  <si>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</si>
  <si>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</si>
  <si>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</si>
  <si>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</si>
  <si>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</si>
  <si>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</si>
  <si>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</si>
  <si>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</si>
  <si>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</si>
  <si>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</si>
  <si>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</si>
  <si>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</si>
  <si>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</si>
  <si>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</si>
  <si>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</si>
  <si>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</si>
  <si>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</si>
  <si>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</si>
  <si>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</si>
  <si>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</si>
  <si>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</si>
  <si>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</si>
  <si>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</si>
  <si>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</si>
  <si>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</si>
  <si>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</si>
  <si>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</si>
  <si>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</si>
  <si>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</si>
  <si>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</si>
  <si>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</si>
  <si>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</si>
  <si>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</si>
  <si>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</si>
  <si>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</si>
  <si>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</si>
  <si>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</si>
  <si>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</si>
  <si>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</si>
  <si>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</si>
  <si>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</si>
  <si>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</si>
  <si>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</si>
  <si>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</si>
  <si>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</si>
  <si>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</si>
  <si>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</si>
  <si>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</si>
  <si>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</si>
  <si>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</si>
  <si>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</si>
  <si>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</si>
  <si>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</si>
  <si>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</si>
  <si>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</si>
  <si>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</si>
  <si>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</si>
  <si>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</si>
  <si>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</si>
  <si>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</si>
  <si>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</si>
  <si>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</si>
  <si>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</si>
  <si>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</si>
  <si>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07/04/17 - VENCIMENTO 19/04/17</t>
  </si>
  <si>
    <t>6.4. Revisão de Remuneração pelo Serviço Atende ¹</t>
  </si>
  <si>
    <t xml:space="preserve">    ¹ Frota operacional e horas extras.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</si>
</sst>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609399</v>
      </c>
      <c r="C7" s="9">
        <f t="shared" si="0"/>
        <v>771490</v>
      </c>
      <c r="D7" s="9">
        <f t="shared" si="0"/>
        <v>797315</v>
      </c>
      <c r="E7" s="9">
        <f t="shared" si="0"/>
        <v>541477</v>
      </c>
      <c r="F7" s="9">
        <f t="shared" si="0"/>
        <v>745643</v>
      </c>
      <c r="G7" s="9">
        <f t="shared" si="0"/>
        <v>1264007</v>
      </c>
      <c r="H7" s="9">
        <f t="shared" si="0"/>
        <v>572567</v>
      </c>
      <c r="I7" s="9">
        <f t="shared" si="0"/>
        <v>124794</v>
      </c>
      <c r="J7" s="9">
        <f t="shared" si="0"/>
        <v>343811</v>
      </c>
      <c r="K7" s="9">
        <f t="shared" si="0"/>
        <v>5770503</v>
      </c>
      <c r="L7" s="52"/>
    </row>
    <row r="8" spans="1:11" ht="17.25" customHeight="1">
      <c r="A8" s="10" t="s">
        <v>97</v>
      </c>
      <c r="B8" s="11">
        <f>B9+B12+B16</f>
        <v>301189</v>
      </c>
      <c r="C8" s="11">
        <f aca="true" t="shared" si="1" ref="C8:J8">C9+C12+C16</f>
        <v>393215</v>
      </c>
      <c r="D8" s="11">
        <f t="shared" si="1"/>
        <v>381414</v>
      </c>
      <c r="E8" s="11">
        <f t="shared" si="1"/>
        <v>274106</v>
      </c>
      <c r="F8" s="11">
        <f t="shared" si="1"/>
        <v>365542</v>
      </c>
      <c r="G8" s="11">
        <f t="shared" si="1"/>
        <v>629679</v>
      </c>
      <c r="H8" s="11">
        <f t="shared" si="1"/>
        <v>309456</v>
      </c>
      <c r="I8" s="11">
        <f t="shared" si="1"/>
        <v>57290</v>
      </c>
      <c r="J8" s="11">
        <f t="shared" si="1"/>
        <v>161151</v>
      </c>
      <c r="K8" s="11">
        <f>SUM(B8:J8)</f>
        <v>2873042</v>
      </c>
    </row>
    <row r="9" spans="1:11" ht="17.25" customHeight="1">
      <c r="A9" s="15" t="s">
        <v>16</v>
      </c>
      <c r="B9" s="13">
        <f>+B10+B11</f>
        <v>38052</v>
      </c>
      <c r="C9" s="13">
        <f aca="true" t="shared" si="2" ref="C9:J9">+C10+C11</f>
        <v>52035</v>
      </c>
      <c r="D9" s="13">
        <f t="shared" si="2"/>
        <v>47715</v>
      </c>
      <c r="E9" s="13">
        <f t="shared" si="2"/>
        <v>35016</v>
      </c>
      <c r="F9" s="13">
        <f t="shared" si="2"/>
        <v>40662</v>
      </c>
      <c r="G9" s="13">
        <f t="shared" si="2"/>
        <v>53769</v>
      </c>
      <c r="H9" s="13">
        <f t="shared" si="2"/>
        <v>48447</v>
      </c>
      <c r="I9" s="13">
        <f t="shared" si="2"/>
        <v>8376</v>
      </c>
      <c r="J9" s="13">
        <f t="shared" si="2"/>
        <v>18341</v>
      </c>
      <c r="K9" s="11">
        <f>SUM(B9:J9)</f>
        <v>342413</v>
      </c>
    </row>
    <row r="10" spans="1:11" ht="17.25" customHeight="1">
      <c r="A10" s="29" t="s">
        <v>17</v>
      </c>
      <c r="B10" s="13">
        <v>38052</v>
      </c>
      <c r="C10" s="13">
        <v>52035</v>
      </c>
      <c r="D10" s="13">
        <v>47715</v>
      </c>
      <c r="E10" s="13">
        <v>35016</v>
      </c>
      <c r="F10" s="13">
        <v>40662</v>
      </c>
      <c r="G10" s="13">
        <v>53769</v>
      </c>
      <c r="H10" s="13">
        <v>48447</v>
      </c>
      <c r="I10" s="13">
        <v>8376</v>
      </c>
      <c r="J10" s="13">
        <v>18341</v>
      </c>
      <c r="K10" s="11">
        <f>SUM(B10:J10)</f>
        <v>342413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220520</v>
      </c>
      <c r="C12" s="17">
        <f t="shared" si="3"/>
        <v>289643</v>
      </c>
      <c r="D12" s="17">
        <f t="shared" si="3"/>
        <v>280745</v>
      </c>
      <c r="E12" s="17">
        <f t="shared" si="3"/>
        <v>203296</v>
      </c>
      <c r="F12" s="17">
        <f t="shared" si="3"/>
        <v>266473</v>
      </c>
      <c r="G12" s="17">
        <f t="shared" si="3"/>
        <v>467264</v>
      </c>
      <c r="H12" s="17">
        <f t="shared" si="3"/>
        <v>223328</v>
      </c>
      <c r="I12" s="17">
        <f t="shared" si="3"/>
        <v>40589</v>
      </c>
      <c r="J12" s="17">
        <f t="shared" si="3"/>
        <v>119337</v>
      </c>
      <c r="K12" s="11">
        <f aca="true" t="shared" si="4" ref="K12:K27">SUM(B12:J12)</f>
        <v>2111195</v>
      </c>
    </row>
    <row r="13" spans="1:13" ht="17.25" customHeight="1">
      <c r="A13" s="14" t="s">
        <v>19</v>
      </c>
      <c r="B13" s="13">
        <v>104970</v>
      </c>
      <c r="C13" s="13">
        <v>147926</v>
      </c>
      <c r="D13" s="13">
        <v>148333</v>
      </c>
      <c r="E13" s="13">
        <v>104099</v>
      </c>
      <c r="F13" s="13">
        <v>133931</v>
      </c>
      <c r="G13" s="13">
        <v>222464</v>
      </c>
      <c r="H13" s="13">
        <v>101884</v>
      </c>
      <c r="I13" s="13">
        <v>22715</v>
      </c>
      <c r="J13" s="13">
        <v>63174</v>
      </c>
      <c r="K13" s="11">
        <f t="shared" si="4"/>
        <v>1049496</v>
      </c>
      <c r="L13" s="52"/>
      <c r="M13" s="53"/>
    </row>
    <row r="14" spans="1:12" ht="17.25" customHeight="1">
      <c r="A14" s="14" t="s">
        <v>20</v>
      </c>
      <c r="B14" s="13">
        <v>106390</v>
      </c>
      <c r="C14" s="13">
        <v>127419</v>
      </c>
      <c r="D14" s="13">
        <v>123082</v>
      </c>
      <c r="E14" s="13">
        <v>90325</v>
      </c>
      <c r="F14" s="13">
        <v>123277</v>
      </c>
      <c r="G14" s="13">
        <v>229784</v>
      </c>
      <c r="H14" s="13">
        <v>104963</v>
      </c>
      <c r="I14" s="13">
        <v>15511</v>
      </c>
      <c r="J14" s="13">
        <v>52781</v>
      </c>
      <c r="K14" s="11">
        <f t="shared" si="4"/>
        <v>973532</v>
      </c>
      <c r="L14" s="52"/>
    </row>
    <row r="15" spans="1:11" ht="17.25" customHeight="1">
      <c r="A15" s="14" t="s">
        <v>21</v>
      </c>
      <c r="B15" s="13">
        <v>9160</v>
      </c>
      <c r="C15" s="13">
        <v>14298</v>
      </c>
      <c r="D15" s="13">
        <v>9330</v>
      </c>
      <c r="E15" s="13">
        <v>8872</v>
      </c>
      <c r="F15" s="13">
        <v>9265</v>
      </c>
      <c r="G15" s="13">
        <v>15016</v>
      </c>
      <c r="H15" s="13">
        <v>16481</v>
      </c>
      <c r="I15" s="13">
        <v>2363</v>
      </c>
      <c r="J15" s="13">
        <v>3382</v>
      </c>
      <c r="K15" s="11">
        <f t="shared" si="4"/>
        <v>88167</v>
      </c>
    </row>
    <row r="16" spans="1:11" ht="17.25" customHeight="1">
      <c r="A16" s="15" t="s">
        <v>93</v>
      </c>
      <c r="B16" s="13">
        <f>B17+B18+B19</f>
        <v>42617</v>
      </c>
      <c r="C16" s="13">
        <f aca="true" t="shared" si="5" ref="C16:J16">C17+C18+C19</f>
        <v>51537</v>
      </c>
      <c r="D16" s="13">
        <f t="shared" si="5"/>
        <v>52954</v>
      </c>
      <c r="E16" s="13">
        <f t="shared" si="5"/>
        <v>35794</v>
      </c>
      <c r="F16" s="13">
        <f t="shared" si="5"/>
        <v>58407</v>
      </c>
      <c r="G16" s="13">
        <f t="shared" si="5"/>
        <v>108646</v>
      </c>
      <c r="H16" s="13">
        <f t="shared" si="5"/>
        <v>37681</v>
      </c>
      <c r="I16" s="13">
        <f t="shared" si="5"/>
        <v>8325</v>
      </c>
      <c r="J16" s="13">
        <f t="shared" si="5"/>
        <v>23473</v>
      </c>
      <c r="K16" s="11">
        <f t="shared" si="4"/>
        <v>419434</v>
      </c>
    </row>
    <row r="17" spans="1:11" ht="17.25" customHeight="1">
      <c r="A17" s="14" t="s">
        <v>94</v>
      </c>
      <c r="B17" s="13">
        <v>24963</v>
      </c>
      <c r="C17" s="13">
        <v>32732</v>
      </c>
      <c r="D17" s="13">
        <v>30288</v>
      </c>
      <c r="E17" s="13">
        <v>21382</v>
      </c>
      <c r="F17" s="13">
        <v>35577</v>
      </c>
      <c r="G17" s="13">
        <v>62584</v>
      </c>
      <c r="H17" s="13">
        <v>23553</v>
      </c>
      <c r="I17" s="13">
        <v>5232</v>
      </c>
      <c r="J17" s="13">
        <v>13019</v>
      </c>
      <c r="K17" s="11">
        <f t="shared" si="4"/>
        <v>249330</v>
      </c>
    </row>
    <row r="18" spans="1:11" ht="17.25" customHeight="1">
      <c r="A18" s="14" t="s">
        <v>95</v>
      </c>
      <c r="B18" s="13">
        <v>16673</v>
      </c>
      <c r="C18" s="13">
        <v>17500</v>
      </c>
      <c r="D18" s="13">
        <v>22015</v>
      </c>
      <c r="E18" s="13">
        <v>13713</v>
      </c>
      <c r="F18" s="13">
        <v>21947</v>
      </c>
      <c r="G18" s="13">
        <v>44657</v>
      </c>
      <c r="H18" s="13">
        <v>12756</v>
      </c>
      <c r="I18" s="13">
        <v>2902</v>
      </c>
      <c r="J18" s="13">
        <v>10180</v>
      </c>
      <c r="K18" s="11">
        <f t="shared" si="4"/>
        <v>162343</v>
      </c>
    </row>
    <row r="19" spans="1:11" ht="17.25" customHeight="1">
      <c r="A19" s="14" t="s">
        <v>96</v>
      </c>
      <c r="B19" s="13">
        <v>981</v>
      </c>
      <c r="C19" s="13">
        <v>1305</v>
      </c>
      <c r="D19" s="13">
        <v>651</v>
      </c>
      <c r="E19" s="13">
        <v>699</v>
      </c>
      <c r="F19" s="13">
        <v>883</v>
      </c>
      <c r="G19" s="13">
        <v>1405</v>
      </c>
      <c r="H19" s="13">
        <v>1372</v>
      </c>
      <c r="I19" s="13">
        <v>191</v>
      </c>
      <c r="J19" s="13">
        <v>274</v>
      </c>
      <c r="K19" s="11">
        <f t="shared" si="4"/>
        <v>7761</v>
      </c>
    </row>
    <row r="20" spans="1:11" ht="17.25" customHeight="1">
      <c r="A20" s="16" t="s">
        <v>22</v>
      </c>
      <c r="B20" s="11">
        <f>+B21+B22+B23</f>
        <v>155654</v>
      </c>
      <c r="C20" s="11">
        <f aca="true" t="shared" si="6" ref="C20:J20">+C21+C22+C23</f>
        <v>174174</v>
      </c>
      <c r="D20" s="11">
        <f t="shared" si="6"/>
        <v>192885</v>
      </c>
      <c r="E20" s="11">
        <f t="shared" si="6"/>
        <v>126554</v>
      </c>
      <c r="F20" s="11">
        <f t="shared" si="6"/>
        <v>201000</v>
      </c>
      <c r="G20" s="11">
        <f t="shared" si="6"/>
        <v>380383</v>
      </c>
      <c r="H20" s="11">
        <f t="shared" si="6"/>
        <v>132034</v>
      </c>
      <c r="I20" s="11">
        <f t="shared" si="6"/>
        <v>30741</v>
      </c>
      <c r="J20" s="11">
        <f t="shared" si="6"/>
        <v>78801</v>
      </c>
      <c r="K20" s="11">
        <f t="shared" si="4"/>
        <v>1472226</v>
      </c>
    </row>
    <row r="21" spans="1:12" ht="17.25" customHeight="1">
      <c r="A21" s="12" t="s">
        <v>23</v>
      </c>
      <c r="B21" s="13">
        <v>82512</v>
      </c>
      <c r="C21" s="13">
        <v>102046</v>
      </c>
      <c r="D21" s="13">
        <v>115000</v>
      </c>
      <c r="E21" s="13">
        <v>73883</v>
      </c>
      <c r="F21" s="13">
        <v>113809</v>
      </c>
      <c r="G21" s="13">
        <v>199304</v>
      </c>
      <c r="H21" s="13">
        <v>73140</v>
      </c>
      <c r="I21" s="13">
        <v>19214</v>
      </c>
      <c r="J21" s="13">
        <v>46358</v>
      </c>
      <c r="K21" s="11">
        <f t="shared" si="4"/>
        <v>825266</v>
      </c>
      <c r="L21" s="52"/>
    </row>
    <row r="22" spans="1:12" ht="17.25" customHeight="1">
      <c r="A22" s="12" t="s">
        <v>24</v>
      </c>
      <c r="B22" s="13">
        <v>69153</v>
      </c>
      <c r="C22" s="13">
        <v>67376</v>
      </c>
      <c r="D22" s="13">
        <v>74089</v>
      </c>
      <c r="E22" s="13">
        <v>49721</v>
      </c>
      <c r="F22" s="13">
        <v>83458</v>
      </c>
      <c r="G22" s="13">
        <v>174004</v>
      </c>
      <c r="H22" s="13">
        <v>53766</v>
      </c>
      <c r="I22" s="13">
        <v>10693</v>
      </c>
      <c r="J22" s="13">
        <v>31065</v>
      </c>
      <c r="K22" s="11">
        <f t="shared" si="4"/>
        <v>613325</v>
      </c>
      <c r="L22" s="52"/>
    </row>
    <row r="23" spans="1:11" ht="17.25" customHeight="1">
      <c r="A23" s="12" t="s">
        <v>25</v>
      </c>
      <c r="B23" s="13">
        <v>3989</v>
      </c>
      <c r="C23" s="13">
        <v>4752</v>
      </c>
      <c r="D23" s="13">
        <v>3796</v>
      </c>
      <c r="E23" s="13">
        <v>2950</v>
      </c>
      <c r="F23" s="13">
        <v>3733</v>
      </c>
      <c r="G23" s="13">
        <v>7075</v>
      </c>
      <c r="H23" s="13">
        <v>5128</v>
      </c>
      <c r="I23" s="13">
        <v>834</v>
      </c>
      <c r="J23" s="13">
        <v>1378</v>
      </c>
      <c r="K23" s="11">
        <f t="shared" si="4"/>
        <v>33635</v>
      </c>
    </row>
    <row r="24" spans="1:11" ht="17.25" customHeight="1">
      <c r="A24" s="16" t="s">
        <v>26</v>
      </c>
      <c r="B24" s="13">
        <f>+B25+B26</f>
        <v>152556</v>
      </c>
      <c r="C24" s="13">
        <f aca="true" t="shared" si="7" ref="C24:J24">+C25+C26</f>
        <v>204101</v>
      </c>
      <c r="D24" s="13">
        <f t="shared" si="7"/>
        <v>223016</v>
      </c>
      <c r="E24" s="13">
        <f t="shared" si="7"/>
        <v>140817</v>
      </c>
      <c r="F24" s="13">
        <f t="shared" si="7"/>
        <v>179101</v>
      </c>
      <c r="G24" s="13">
        <f t="shared" si="7"/>
        <v>253945</v>
      </c>
      <c r="H24" s="13">
        <f t="shared" si="7"/>
        <v>122350</v>
      </c>
      <c r="I24" s="13">
        <f t="shared" si="7"/>
        <v>36763</v>
      </c>
      <c r="J24" s="13">
        <f t="shared" si="7"/>
        <v>103859</v>
      </c>
      <c r="K24" s="11">
        <f t="shared" si="4"/>
        <v>1416508</v>
      </c>
    </row>
    <row r="25" spans="1:12" ht="17.25" customHeight="1">
      <c r="A25" s="12" t="s">
        <v>114</v>
      </c>
      <c r="B25" s="13">
        <v>64870</v>
      </c>
      <c r="C25" s="13">
        <v>97074</v>
      </c>
      <c r="D25" s="13">
        <v>115783</v>
      </c>
      <c r="E25" s="13">
        <v>71032</v>
      </c>
      <c r="F25" s="13">
        <v>87019</v>
      </c>
      <c r="G25" s="13">
        <v>114868</v>
      </c>
      <c r="H25" s="13">
        <v>54950</v>
      </c>
      <c r="I25" s="13">
        <v>20743</v>
      </c>
      <c r="J25" s="13">
        <v>51658</v>
      </c>
      <c r="K25" s="11">
        <f t="shared" si="4"/>
        <v>677997</v>
      </c>
      <c r="L25" s="52"/>
    </row>
    <row r="26" spans="1:12" ht="17.25" customHeight="1">
      <c r="A26" s="12" t="s">
        <v>115</v>
      </c>
      <c r="B26" s="13">
        <v>87686</v>
      </c>
      <c r="C26" s="13">
        <v>107027</v>
      </c>
      <c r="D26" s="13">
        <v>107233</v>
      </c>
      <c r="E26" s="13">
        <v>69785</v>
      </c>
      <c r="F26" s="13">
        <v>92082</v>
      </c>
      <c r="G26" s="13">
        <v>139077</v>
      </c>
      <c r="H26" s="13">
        <v>67400</v>
      </c>
      <c r="I26" s="13">
        <v>16020</v>
      </c>
      <c r="J26" s="13">
        <v>52201</v>
      </c>
      <c r="K26" s="11">
        <f t="shared" si="4"/>
        <v>738511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8727</v>
      </c>
      <c r="I27" s="11">
        <v>0</v>
      </c>
      <c r="J27" s="11">
        <v>0</v>
      </c>
      <c r="K27" s="11">
        <f t="shared" si="4"/>
        <v>8727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7545.72</v>
      </c>
      <c r="I35" s="19">
        <v>0</v>
      </c>
      <c r="J35" s="19">
        <v>0</v>
      </c>
      <c r="K35" s="23">
        <f>SUM(B35:J35)</f>
        <v>7545.72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1713027.1299999997</v>
      </c>
      <c r="C47" s="22">
        <f aca="true" t="shared" si="12" ref="C47:H47">+C48+C57</f>
        <v>2423640.8100000005</v>
      </c>
      <c r="D47" s="22">
        <f t="shared" si="12"/>
        <v>2818054.3299999996</v>
      </c>
      <c r="E47" s="22">
        <f t="shared" si="12"/>
        <v>1634917.24</v>
      </c>
      <c r="F47" s="22">
        <f t="shared" si="12"/>
        <v>2221560.39</v>
      </c>
      <c r="G47" s="22">
        <f t="shared" si="12"/>
        <v>3173675.17</v>
      </c>
      <c r="H47" s="22">
        <f t="shared" si="12"/>
        <v>1660440.8299999998</v>
      </c>
      <c r="I47" s="22">
        <f>+I48+I57</f>
        <v>631437.65</v>
      </c>
      <c r="J47" s="22">
        <f>+J48+J57</f>
        <v>1046841.36</v>
      </c>
      <c r="K47" s="22">
        <f>SUM(B47:J47)</f>
        <v>17323594.91</v>
      </c>
    </row>
    <row r="48" spans="1:11" ht="17.25" customHeight="1">
      <c r="A48" s="16" t="s">
        <v>107</v>
      </c>
      <c r="B48" s="23">
        <f>SUM(B49:B56)</f>
        <v>1694320.7399999998</v>
      </c>
      <c r="C48" s="23">
        <f aca="true" t="shared" si="13" ref="C48:J48">SUM(C49:C56)</f>
        <v>2400165.5900000003</v>
      </c>
      <c r="D48" s="23">
        <f t="shared" si="13"/>
        <v>2792682.7499999995</v>
      </c>
      <c r="E48" s="23">
        <f t="shared" si="13"/>
        <v>1612563.19</v>
      </c>
      <c r="F48" s="23">
        <f t="shared" si="13"/>
        <v>2198143.02</v>
      </c>
      <c r="G48" s="23">
        <f t="shared" si="13"/>
        <v>3144189.85</v>
      </c>
      <c r="H48" s="23">
        <f t="shared" si="13"/>
        <v>1640500.16</v>
      </c>
      <c r="I48" s="23">
        <f t="shared" si="13"/>
        <v>631437.65</v>
      </c>
      <c r="J48" s="23">
        <f t="shared" si="13"/>
        <v>1032859.27</v>
      </c>
      <c r="K48" s="23">
        <f aca="true" t="shared" si="14" ref="K48:K57">SUM(B48:J48)</f>
        <v>17146862.22</v>
      </c>
    </row>
    <row r="49" spans="1:11" ht="17.25" customHeight="1">
      <c r="A49" s="34" t="s">
        <v>43</v>
      </c>
      <c r="B49" s="23">
        <f aca="true" t="shared" si="15" ref="B49:H49">ROUND(B30*B7,2)</f>
        <v>1693154.18</v>
      </c>
      <c r="C49" s="23">
        <f t="shared" si="15"/>
        <v>2392853.38</v>
      </c>
      <c r="D49" s="23">
        <f t="shared" si="15"/>
        <v>2790283.57</v>
      </c>
      <c r="E49" s="23">
        <f t="shared" si="15"/>
        <v>1611598</v>
      </c>
      <c r="F49" s="23">
        <f t="shared" si="15"/>
        <v>2196366.02</v>
      </c>
      <c r="G49" s="23">
        <f t="shared" si="15"/>
        <v>3141689.4</v>
      </c>
      <c r="H49" s="23">
        <f t="shared" si="15"/>
        <v>1631873.21</v>
      </c>
      <c r="I49" s="23">
        <f>ROUND(I30*I7,2)</f>
        <v>630371.93</v>
      </c>
      <c r="J49" s="23">
        <f>ROUND(J30*J7,2)</f>
        <v>1030642.23</v>
      </c>
      <c r="K49" s="23">
        <f t="shared" si="14"/>
        <v>17118831.919999998</v>
      </c>
    </row>
    <row r="50" spans="1:11" ht="17.25" customHeight="1">
      <c r="A50" s="34" t="s">
        <v>44</v>
      </c>
      <c r="B50" s="19">
        <v>0</v>
      </c>
      <c r="C50" s="23">
        <f>ROUND(C31*C7,2)</f>
        <v>5318.79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5318.79</v>
      </c>
    </row>
    <row r="51" spans="1:11" ht="17.25" customHeight="1">
      <c r="A51" s="66" t="s">
        <v>103</v>
      </c>
      <c r="B51" s="67">
        <f aca="true" t="shared" si="16" ref="B51:H51">ROUND(B32*B7,2)</f>
        <v>-2925.12</v>
      </c>
      <c r="C51" s="67">
        <f t="shared" si="16"/>
        <v>-3780.3</v>
      </c>
      <c r="D51" s="67">
        <f t="shared" si="16"/>
        <v>-3986.58</v>
      </c>
      <c r="E51" s="67">
        <f t="shared" si="16"/>
        <v>-2480.21</v>
      </c>
      <c r="F51" s="67">
        <f t="shared" si="16"/>
        <v>-3504.52</v>
      </c>
      <c r="G51" s="67">
        <f t="shared" si="16"/>
        <v>-4929.63</v>
      </c>
      <c r="H51" s="67">
        <f t="shared" si="16"/>
        <v>-2633.81</v>
      </c>
      <c r="I51" s="19">
        <v>0</v>
      </c>
      <c r="J51" s="19">
        <v>0</v>
      </c>
      <c r="K51" s="67">
        <f>SUM(B51:J51)</f>
        <v>-24240.170000000002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7545.72</v>
      </c>
      <c r="I53" s="31">
        <f>+I35</f>
        <v>0</v>
      </c>
      <c r="J53" s="31">
        <f>+J35</f>
        <v>0</v>
      </c>
      <c r="K53" s="23">
        <f t="shared" si="14"/>
        <v>7545.72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18706.39</v>
      </c>
      <c r="C57" s="36">
        <v>23475.22</v>
      </c>
      <c r="D57" s="36">
        <v>25371.58</v>
      </c>
      <c r="E57" s="36">
        <v>22354.05</v>
      </c>
      <c r="F57" s="36">
        <v>23417.37</v>
      </c>
      <c r="G57" s="36">
        <v>29485.32</v>
      </c>
      <c r="H57" s="36">
        <v>19940.67</v>
      </c>
      <c r="I57" s="19">
        <v>0</v>
      </c>
      <c r="J57" s="36">
        <v>13982.09</v>
      </c>
      <c r="K57" s="36">
        <f t="shared" si="14"/>
        <v>176732.68999999997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-246777.49000000002</v>
      </c>
      <c r="C61" s="35">
        <f t="shared" si="17"/>
        <v>-301603.91000000003</v>
      </c>
      <c r="D61" s="35">
        <f t="shared" si="17"/>
        <v>-291457.15</v>
      </c>
      <c r="E61" s="35">
        <f t="shared" si="17"/>
        <v>-275809.38999999996</v>
      </c>
      <c r="F61" s="35">
        <f t="shared" si="17"/>
        <v>-297218.69</v>
      </c>
      <c r="G61" s="35">
        <f t="shared" si="17"/>
        <v>-392631.7</v>
      </c>
      <c r="H61" s="35">
        <f t="shared" si="17"/>
        <v>-235894.24</v>
      </c>
      <c r="I61" s="35">
        <f t="shared" si="17"/>
        <v>-116675.86</v>
      </c>
      <c r="J61" s="35">
        <f t="shared" si="17"/>
        <v>-91814.73000000001</v>
      </c>
      <c r="K61" s="35">
        <f>SUM(B61:J61)</f>
        <v>-2249883.1599999997</v>
      </c>
    </row>
    <row r="62" spans="1:11" ht="18.75" customHeight="1">
      <c r="A62" s="16" t="s">
        <v>74</v>
      </c>
      <c r="B62" s="35">
        <f aca="true" t="shared" si="18" ref="B62:J62">B63+B64+B65+B66+B67+B68</f>
        <v>-189235.17</v>
      </c>
      <c r="C62" s="35">
        <f t="shared" si="18"/>
        <v>-201319.91000000003</v>
      </c>
      <c r="D62" s="35">
        <f t="shared" si="18"/>
        <v>-198015.77</v>
      </c>
      <c r="E62" s="35">
        <f t="shared" si="18"/>
        <v>-249990.09999999998</v>
      </c>
      <c r="F62" s="35">
        <f t="shared" si="18"/>
        <v>-236946.64</v>
      </c>
      <c r="G62" s="35">
        <f t="shared" si="18"/>
        <v>-266025.74</v>
      </c>
      <c r="H62" s="35">
        <f t="shared" si="18"/>
        <v>-184098.6</v>
      </c>
      <c r="I62" s="35">
        <f t="shared" si="18"/>
        <v>-31828.8</v>
      </c>
      <c r="J62" s="35">
        <f t="shared" si="18"/>
        <v>-69695.8</v>
      </c>
      <c r="K62" s="35">
        <f aca="true" t="shared" si="19" ref="K62:K91">SUM(B62:J62)</f>
        <v>-1627156.5300000003</v>
      </c>
    </row>
    <row r="63" spans="1:11" ht="18.75" customHeight="1">
      <c r="A63" s="12" t="s">
        <v>75</v>
      </c>
      <c r="B63" s="35">
        <f>-ROUND(B9*$D$3,2)</f>
        <v>-144597.6</v>
      </c>
      <c r="C63" s="35">
        <f aca="true" t="shared" si="20" ref="C63:J63">-ROUND(C9*$D$3,2)</f>
        <v>-197733</v>
      </c>
      <c r="D63" s="35">
        <f t="shared" si="20"/>
        <v>-181317</v>
      </c>
      <c r="E63" s="35">
        <f t="shared" si="20"/>
        <v>-133060.8</v>
      </c>
      <c r="F63" s="35">
        <f t="shared" si="20"/>
        <v>-154515.6</v>
      </c>
      <c r="G63" s="35">
        <f t="shared" si="20"/>
        <v>-204322.2</v>
      </c>
      <c r="H63" s="35">
        <f t="shared" si="20"/>
        <v>-184098.6</v>
      </c>
      <c r="I63" s="35">
        <f t="shared" si="20"/>
        <v>-31828.8</v>
      </c>
      <c r="J63" s="35">
        <f t="shared" si="20"/>
        <v>-69695.8</v>
      </c>
      <c r="K63" s="35">
        <f t="shared" si="19"/>
        <v>-1301169.4000000001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-665</v>
      </c>
      <c r="C65" s="35">
        <v>-129.2</v>
      </c>
      <c r="D65" s="35">
        <v>-133</v>
      </c>
      <c r="E65" s="35">
        <v>-934.8</v>
      </c>
      <c r="F65" s="35">
        <v>-372.4</v>
      </c>
      <c r="G65" s="35">
        <v>-288.8</v>
      </c>
      <c r="H65" s="19">
        <v>0</v>
      </c>
      <c r="I65" s="19">
        <v>0</v>
      </c>
      <c r="J65" s="19">
        <v>0</v>
      </c>
      <c r="K65" s="35">
        <f t="shared" si="19"/>
        <v>-2523.2000000000003</v>
      </c>
    </row>
    <row r="66" spans="1:11" ht="18.75" customHeight="1">
      <c r="A66" s="12" t="s">
        <v>104</v>
      </c>
      <c r="B66" s="35">
        <v>-3636.6</v>
      </c>
      <c r="C66" s="35">
        <v>-1649.2</v>
      </c>
      <c r="D66" s="35">
        <v>-1303.4</v>
      </c>
      <c r="E66" s="35">
        <v>-2785.4</v>
      </c>
      <c r="F66" s="35">
        <v>-1064</v>
      </c>
      <c r="G66" s="35">
        <v>-1010.8</v>
      </c>
      <c r="H66" s="19">
        <v>0</v>
      </c>
      <c r="I66" s="19">
        <v>0</v>
      </c>
      <c r="J66" s="19">
        <v>0</v>
      </c>
      <c r="K66" s="35">
        <f t="shared" si="19"/>
        <v>-11449.4</v>
      </c>
    </row>
    <row r="67" spans="1:11" ht="18.75" customHeight="1">
      <c r="A67" s="12" t="s">
        <v>52</v>
      </c>
      <c r="B67" s="35">
        <v>-40335.97</v>
      </c>
      <c r="C67" s="35">
        <v>-1808.51</v>
      </c>
      <c r="D67" s="35">
        <v>-15262.37</v>
      </c>
      <c r="E67" s="35">
        <v>-113209.1</v>
      </c>
      <c r="F67" s="35">
        <v>-80994.64</v>
      </c>
      <c r="G67" s="35">
        <v>-60403.94</v>
      </c>
      <c r="H67" s="19">
        <v>0</v>
      </c>
      <c r="I67" s="19">
        <v>0</v>
      </c>
      <c r="J67" s="19">
        <v>0</v>
      </c>
      <c r="K67" s="35">
        <f t="shared" si="19"/>
        <v>-312014.53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-30969.62</v>
      </c>
      <c r="C69" s="67">
        <f>SUM(C70:C99)-C71</f>
        <v>-66751.36</v>
      </c>
      <c r="D69" s="67">
        <f>SUM(D70:D99)</f>
        <v>-100552.25</v>
      </c>
      <c r="E69" s="67">
        <f t="shared" si="21"/>
        <v>-17017.73</v>
      </c>
      <c r="F69" s="67">
        <f t="shared" si="21"/>
        <v>-58407.85</v>
      </c>
      <c r="G69" s="67">
        <f>SUM(G70:G99)-G71</f>
        <v>-79115.52</v>
      </c>
      <c r="H69" s="67">
        <f t="shared" si="21"/>
        <v>-52996.95</v>
      </c>
      <c r="I69" s="67">
        <f t="shared" si="21"/>
        <v>-84847.06</v>
      </c>
      <c r="J69" s="67">
        <f t="shared" si="21"/>
        <v>-17261.22</v>
      </c>
      <c r="K69" s="67">
        <f t="shared" si="19"/>
        <v>-507919.56000000006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-16929.44</v>
      </c>
      <c r="C74" s="35">
        <v>-24576.11</v>
      </c>
      <c r="D74" s="35">
        <v>-23232.78</v>
      </c>
      <c r="E74" s="35">
        <v>-16292.22</v>
      </c>
      <c r="F74" s="35">
        <v>-22388.89</v>
      </c>
      <c r="G74" s="35">
        <v>-34117.22</v>
      </c>
      <c r="H74" s="35">
        <v>-16705.56</v>
      </c>
      <c r="I74" s="35">
        <v>-5872.78</v>
      </c>
      <c r="J74" s="35">
        <v>-12107.22</v>
      </c>
      <c r="K74" s="67">
        <f t="shared" si="19"/>
        <v>-172222.22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-14040.18</v>
      </c>
      <c r="C76" s="19">
        <v>-42175.25</v>
      </c>
      <c r="D76" s="19">
        <v>-75210.1</v>
      </c>
      <c r="E76" s="19">
        <v>-725.51</v>
      </c>
      <c r="F76" s="19">
        <v>-35625.63</v>
      </c>
      <c r="G76" s="19">
        <v>-43998.3</v>
      </c>
      <c r="H76" s="19">
        <v>-36291.39</v>
      </c>
      <c r="I76" s="19">
        <v>-16622.95</v>
      </c>
      <c r="J76" s="19">
        <v>-5154</v>
      </c>
      <c r="K76" s="67">
        <f t="shared" si="19"/>
        <v>-269843.31000000006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134</v>
      </c>
      <c r="B102" s="67">
        <v>-26572.7</v>
      </c>
      <c r="C102" s="67">
        <v>-33532.64</v>
      </c>
      <c r="D102" s="67">
        <v>7110.87</v>
      </c>
      <c r="E102" s="67">
        <v>-8801.56</v>
      </c>
      <c r="F102" s="67">
        <v>-1864.2</v>
      </c>
      <c r="G102" s="67">
        <v>-47490.44</v>
      </c>
      <c r="H102" s="67">
        <v>1201.31</v>
      </c>
      <c r="I102" s="19">
        <v>0</v>
      </c>
      <c r="J102" s="19">
        <v>-4857.71</v>
      </c>
      <c r="K102" s="67">
        <f>SUM(B102:J102)</f>
        <v>-114807.06999999999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1474115.9499999997</v>
      </c>
      <c r="C104" s="24">
        <f t="shared" si="22"/>
        <v>2132094.3200000003</v>
      </c>
      <c r="D104" s="24">
        <f t="shared" si="22"/>
        <v>2526597.1799999997</v>
      </c>
      <c r="E104" s="24">
        <f t="shared" si="22"/>
        <v>1359107.8499999999</v>
      </c>
      <c r="F104" s="24">
        <f t="shared" si="22"/>
        <v>1924341.6999999997</v>
      </c>
      <c r="G104" s="24">
        <f t="shared" si="22"/>
        <v>2799048.5900000003</v>
      </c>
      <c r="H104" s="24">
        <f t="shared" si="22"/>
        <v>1424546.5899999999</v>
      </c>
      <c r="I104" s="24">
        <f>+I105+I106</f>
        <v>514761.79</v>
      </c>
      <c r="J104" s="24">
        <f>+J105+J106</f>
        <v>955026.63</v>
      </c>
      <c r="K104" s="48">
        <f>SUM(B104:J104)</f>
        <v>15109640.599999998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1474115.9499999997</v>
      </c>
      <c r="C105" s="24">
        <f t="shared" si="23"/>
        <v>2132094.3200000003</v>
      </c>
      <c r="D105" s="24">
        <f t="shared" si="23"/>
        <v>2494114.7299999995</v>
      </c>
      <c r="E105" s="24">
        <f t="shared" si="23"/>
        <v>1345555.3599999999</v>
      </c>
      <c r="F105" s="24">
        <f t="shared" si="23"/>
        <v>1902788.5299999998</v>
      </c>
      <c r="G105" s="24">
        <f t="shared" si="23"/>
        <v>2799048.5900000003</v>
      </c>
      <c r="H105" s="24">
        <f t="shared" si="23"/>
        <v>1403404.6099999999</v>
      </c>
      <c r="I105" s="24">
        <f t="shared" si="23"/>
        <v>514761.79</v>
      </c>
      <c r="J105" s="24">
        <f t="shared" si="23"/>
        <v>945902.25</v>
      </c>
      <c r="K105" s="48">
        <f>SUM(B105:J105)</f>
        <v>15011786.129999997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0</v>
      </c>
      <c r="C106" s="24">
        <f t="shared" si="24"/>
        <v>0</v>
      </c>
      <c r="D106" s="24">
        <f t="shared" si="24"/>
        <v>32482.45</v>
      </c>
      <c r="E106" s="24">
        <f t="shared" si="24"/>
        <v>13552.49</v>
      </c>
      <c r="F106" s="24">
        <f t="shared" si="24"/>
        <v>21553.17</v>
      </c>
      <c r="G106" s="24">
        <f t="shared" si="24"/>
        <v>0</v>
      </c>
      <c r="H106" s="24">
        <f t="shared" si="24"/>
        <v>21141.98</v>
      </c>
      <c r="I106" s="19">
        <f t="shared" si="24"/>
        <v>0</v>
      </c>
      <c r="J106" s="24">
        <f t="shared" si="24"/>
        <v>9124.380000000001</v>
      </c>
      <c r="K106" s="48">
        <f>SUM(B106:J106)</f>
        <v>97854.47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67">
        <f>IF(B102+B57&lt;0,B102+B57+B71,0)</f>
        <v>-7866.310000000001</v>
      </c>
      <c r="C108" s="67">
        <f>IF(C102+C57&lt;0,C102+C57+C71,0)</f>
        <v>-10134.049999999997</v>
      </c>
      <c r="D108" s="19">
        <v>0</v>
      </c>
      <c r="E108" s="19">
        <v>0</v>
      </c>
      <c r="F108" s="19">
        <v>0</v>
      </c>
      <c r="G108" s="67">
        <f>IF(G102+G57&lt;0,G102+G57+G71,0)</f>
        <v>-18011.160000000003</v>
      </c>
      <c r="H108" s="19">
        <v>0</v>
      </c>
      <c r="I108" s="19">
        <v>0</v>
      </c>
      <c r="J108" s="19">
        <v>0</v>
      </c>
      <c r="K108" s="48">
        <f>SUM(B108:J108)</f>
        <v>-36011.520000000004</v>
      </c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15109640.610000001</v>
      </c>
      <c r="L112" s="54"/>
    </row>
    <row r="113" spans="1:11" ht="18.75" customHeight="1">
      <c r="A113" s="26" t="s">
        <v>70</v>
      </c>
      <c r="B113" s="27">
        <v>197678.95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197678.95</v>
      </c>
    </row>
    <row r="114" spans="1:11" ht="18.75" customHeight="1">
      <c r="A114" s="26" t="s">
        <v>71</v>
      </c>
      <c r="B114" s="27">
        <v>1276437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1276437</v>
      </c>
    </row>
    <row r="115" spans="1:11" ht="18.75" customHeight="1">
      <c r="A115" s="26" t="s">
        <v>72</v>
      </c>
      <c r="B115" s="40">
        <v>0</v>
      </c>
      <c r="C115" s="27">
        <f>+C104</f>
        <v>2132094.3200000003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2132094.3200000003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2526597.1799999997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2526597.1799999997</v>
      </c>
    </row>
    <row r="117" spans="1:11" ht="18.75" customHeight="1">
      <c r="A117" s="26" t="s">
        <v>117</v>
      </c>
      <c r="B117" s="40">
        <v>0</v>
      </c>
      <c r="C117" s="40">
        <v>0</v>
      </c>
      <c r="D117" s="40">
        <v>0</v>
      </c>
      <c r="E117" s="27">
        <v>1223197.06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1223197.06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135910.78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135910.78</v>
      </c>
    </row>
    <row r="119" spans="1:11" ht="18.75" customHeight="1">
      <c r="A119" s="68" t="s">
        <v>119</v>
      </c>
      <c r="B119" s="40">
        <v>0</v>
      </c>
      <c r="C119" s="40">
        <v>0</v>
      </c>
      <c r="D119" s="40">
        <v>0</v>
      </c>
      <c r="E119" s="40">
        <v>0</v>
      </c>
      <c r="F119" s="27">
        <v>381192.99000000005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381192.99000000005</v>
      </c>
    </row>
    <row r="120" spans="1:11" ht="18.75" customHeight="1">
      <c r="A120" s="68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711101.2300000001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711101.2300000001</v>
      </c>
    </row>
    <row r="121" spans="1:11" ht="18.75" customHeight="1">
      <c r="A121" s="68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91862.75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91862.75</v>
      </c>
    </row>
    <row r="122" spans="1:11" ht="18.75" customHeight="1">
      <c r="A122" s="68" t="s">
        <v>122</v>
      </c>
      <c r="B122" s="70">
        <v>0</v>
      </c>
      <c r="C122" s="70">
        <v>0</v>
      </c>
      <c r="D122" s="70">
        <v>0</v>
      </c>
      <c r="E122" s="70">
        <v>0</v>
      </c>
      <c r="F122" s="71">
        <v>740184.74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740184.74</v>
      </c>
    </row>
    <row r="123" spans="1:11" ht="18.75" customHeight="1">
      <c r="A123" s="68" t="s">
        <v>123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810604.47</v>
      </c>
      <c r="H123" s="40">
        <v>0</v>
      </c>
      <c r="I123" s="40">
        <v>0</v>
      </c>
      <c r="J123" s="40">
        <v>0</v>
      </c>
      <c r="K123" s="41">
        <f t="shared" si="25"/>
        <v>810604.47</v>
      </c>
    </row>
    <row r="124" spans="1:11" ht="18.75" customHeight="1">
      <c r="A124" s="68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55980.98</v>
      </c>
      <c r="H124" s="40">
        <v>0</v>
      </c>
      <c r="I124" s="40">
        <v>0</v>
      </c>
      <c r="J124" s="40">
        <v>0</v>
      </c>
      <c r="K124" s="41">
        <f t="shared" si="25"/>
        <v>55980.98</v>
      </c>
    </row>
    <row r="125" spans="1:11" ht="18.75" customHeight="1">
      <c r="A125" s="68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386548.61</v>
      </c>
      <c r="H125" s="40">
        <v>0</v>
      </c>
      <c r="I125" s="40">
        <v>0</v>
      </c>
      <c r="J125" s="40">
        <v>0</v>
      </c>
      <c r="K125" s="41">
        <f t="shared" si="25"/>
        <v>386548.61</v>
      </c>
    </row>
    <row r="126" spans="1:11" ht="18.75" customHeight="1">
      <c r="A126" s="68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405022.33</v>
      </c>
      <c r="H126" s="40">
        <v>0</v>
      </c>
      <c r="I126" s="40">
        <v>0</v>
      </c>
      <c r="J126" s="40">
        <v>0</v>
      </c>
      <c r="K126" s="41">
        <f t="shared" si="25"/>
        <v>405022.33</v>
      </c>
    </row>
    <row r="127" spans="1:11" ht="18.75" customHeight="1">
      <c r="A127" s="68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1140892.21</v>
      </c>
      <c r="H127" s="40">
        <v>0</v>
      </c>
      <c r="I127" s="40">
        <v>0</v>
      </c>
      <c r="J127" s="40">
        <v>0</v>
      </c>
      <c r="K127" s="41">
        <f t="shared" si="25"/>
        <v>1140892.21</v>
      </c>
    </row>
    <row r="128" spans="1:11" ht="18.75" customHeight="1">
      <c r="A128" s="68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511248.9</v>
      </c>
      <c r="I128" s="40">
        <v>0</v>
      </c>
      <c r="J128" s="40">
        <v>0</v>
      </c>
      <c r="K128" s="41">
        <f t="shared" si="25"/>
        <v>511248.9</v>
      </c>
    </row>
    <row r="129" spans="1:11" ht="18.75" customHeight="1">
      <c r="A129" s="68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913297.6900000001</v>
      </c>
      <c r="I129" s="40">
        <v>0</v>
      </c>
      <c r="J129" s="40">
        <v>0</v>
      </c>
      <c r="K129" s="41">
        <f t="shared" si="25"/>
        <v>913297.6900000001</v>
      </c>
    </row>
    <row r="130" spans="1:11" ht="18.75" customHeight="1">
      <c r="A130" s="68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514761.79</v>
      </c>
      <c r="J130" s="40">
        <v>0</v>
      </c>
      <c r="K130" s="41">
        <f t="shared" si="25"/>
        <v>514761.79</v>
      </c>
    </row>
    <row r="131" spans="1:11" ht="18.75" customHeight="1">
      <c r="A131" s="69" t="s">
        <v>131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955026.63</v>
      </c>
      <c r="K131" s="44">
        <f t="shared" si="25"/>
        <v>955026.63</v>
      </c>
    </row>
    <row r="132" spans="1:11" ht="18.75" customHeight="1">
      <c r="A132" s="85" t="s">
        <v>135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2017-04-19T14:47:12Z</dcterms:modified>
  <cp:category/>
  <cp:version/>
  <cp:contentType/>
  <cp:contentStatus/>
</cp:coreProperties>
</file>