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<sst xmlns="http://schemas.openxmlformats.org/spreadsheetml/2006/main" count="135" uniqueCount="135">
  <si>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</si>
  <si>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</si>
  <si>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</si>
  <si>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</si>
  <si>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</si>
  <si>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</si>
  <si>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</si>
  <si>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</si>
  <si>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</si>
  <si>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</si>
  <si>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</si>
  <si>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</si>
  <si>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</si>
  <si>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</si>
  <si>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</si>
  <si>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</si>
  <si>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</si>
  <si>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</si>
  <si>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</si>
  <si>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</si>
  <si>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</si>
  <si>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</si>
  <si>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</si>
  <si>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</si>
  <si>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</si>
  <si>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</si>
  <si>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</si>
  <si>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</si>
  <si>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</si>
  <si>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</si>
  <si>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</si>
  <si>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</si>
  <si>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</si>
  <si>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</si>
  <si>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</si>
  <si>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</si>
  <si>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</si>
  <si>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</si>
  <si>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</si>
  <si>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</si>
  <si>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</si>
  <si>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</si>
  <si>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</si>
  <si>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</si>
  <si>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</si>
  <si>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</si>
  <si>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</si>
  <si>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</si>
  <si>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</si>
  <si>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</si>
  <si>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</si>
  <si>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</si>
  <si>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</si>
  <si>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</si>
  <si>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</si>
  <si>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</si>
  <si>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</si>
  <si>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</si>
  <si>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</si>
  <si>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</si>
  <si>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</si>
  <si>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</si>
  <si>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</si>
  <si>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</si>
  <si>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</si>
  <si>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</si>
  <si>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</si>
  <si>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</si>
  <si>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</si>
  <si>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</si>
  <si>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</si>
  <si>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</si>
  <si>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</si>
  <si>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</si>
  <si>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</si>
  <si>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</si>
  <si>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</si>
  <si>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</si>
  <si>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</si>
  <si>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</si>
  <si>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</si>
  <si>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</si>
  <si>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</si>
  <si>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</si>
  <si>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</si>
  <si>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</si>
  <si>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</si>
  <si>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</si>
  <si>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</si>
  <si>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</si>
  <si>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</si>
  <si>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</si>
  <si>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</si>
  <si>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</si>
  <si>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</si>
  <si>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</si>
  <si>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</si>
  <si>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</si>
  <si>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</si>
  <si>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</si>
  <si>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</si>
  <si>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</si>
  <si>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</si>
  <si>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</si>
  <si>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</si>
  <si>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</si>
  <si>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</si>
  <si>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</si>
  <si>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</si>
  <si>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</si>
  <si>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</si>
  <si>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</si>
  <si>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</si>
  <si>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</si>
  <si>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</si>
  <si>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</si>
  <si>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</si>
  <si>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</si>
  <si>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</si>
  <si>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</si>
  <si>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</si>
  <si>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</si>
  <si>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</si>
  <si>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</si>
  <si>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</si>
  <si>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</si>
  <si>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</si>
  <si>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</si>
  <si>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</si>
  <si>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</si>
  <si>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</si>
  <si>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</si>
  <si>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</si>
  <si>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</si>
  <si>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02/04/17 - VENCIMENTO 12/04/17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</si>
</sst>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181920</v>
      </c>
      <c r="C7" s="9">
        <f t="shared" si="0"/>
        <v>235079</v>
      </c>
      <c r="D7" s="9">
        <f t="shared" si="0"/>
        <v>252200</v>
      </c>
      <c r="E7" s="9">
        <f t="shared" si="0"/>
        <v>140080</v>
      </c>
      <c r="F7" s="9">
        <f t="shared" si="0"/>
        <v>239244</v>
      </c>
      <c r="G7" s="9">
        <f t="shared" si="0"/>
        <v>390339</v>
      </c>
      <c r="H7" s="9">
        <f t="shared" si="0"/>
        <v>143720</v>
      </c>
      <c r="I7" s="9">
        <f t="shared" si="0"/>
        <v>27731</v>
      </c>
      <c r="J7" s="9">
        <f t="shared" si="0"/>
        <v>117393</v>
      </c>
      <c r="K7" s="9">
        <f t="shared" si="0"/>
        <v>1727706</v>
      </c>
      <c r="L7" s="52"/>
    </row>
    <row r="8" spans="1:11" ht="17.25" customHeight="1">
      <c r="A8" s="10" t="s">
        <v>97</v>
      </c>
      <c r="B8" s="11">
        <f>B9+B12+B16</f>
        <v>86720</v>
      </c>
      <c r="C8" s="11">
        <f aca="true" t="shared" si="1" ref="C8:J8">C9+C12+C16</f>
        <v>117169</v>
      </c>
      <c r="D8" s="11">
        <f t="shared" si="1"/>
        <v>118111</v>
      </c>
      <c r="E8" s="11">
        <f t="shared" si="1"/>
        <v>69710</v>
      </c>
      <c r="F8" s="11">
        <f t="shared" si="1"/>
        <v>112781</v>
      </c>
      <c r="G8" s="11">
        <f t="shared" si="1"/>
        <v>190904</v>
      </c>
      <c r="H8" s="11">
        <f t="shared" si="1"/>
        <v>78171</v>
      </c>
      <c r="I8" s="11">
        <f t="shared" si="1"/>
        <v>12159</v>
      </c>
      <c r="J8" s="11">
        <f t="shared" si="1"/>
        <v>55064</v>
      </c>
      <c r="K8" s="11">
        <f>SUM(B8:J8)</f>
        <v>840789</v>
      </c>
    </row>
    <row r="9" spans="1:11" ht="17.25" customHeight="1">
      <c r="A9" s="15" t="s">
        <v>16</v>
      </c>
      <c r="B9" s="13">
        <f>+B10+B11</f>
        <v>15235</v>
      </c>
      <c r="C9" s="13">
        <f aca="true" t="shared" si="2" ref="C9:J9">+C10+C11</f>
        <v>22276</v>
      </c>
      <c r="D9" s="13">
        <f t="shared" si="2"/>
        <v>21334</v>
      </c>
      <c r="E9" s="13">
        <f t="shared" si="2"/>
        <v>12602</v>
      </c>
      <c r="F9" s="13">
        <f t="shared" si="2"/>
        <v>16495</v>
      </c>
      <c r="G9" s="13">
        <f t="shared" si="2"/>
        <v>21253</v>
      </c>
      <c r="H9" s="13">
        <f t="shared" si="2"/>
        <v>15200</v>
      </c>
      <c r="I9" s="13">
        <f t="shared" si="2"/>
        <v>2578</v>
      </c>
      <c r="J9" s="13">
        <f t="shared" si="2"/>
        <v>9132</v>
      </c>
      <c r="K9" s="11">
        <f>SUM(B9:J9)</f>
        <v>136105</v>
      </c>
    </row>
    <row r="10" spans="1:11" ht="17.25" customHeight="1">
      <c r="A10" s="29" t="s">
        <v>17</v>
      </c>
      <c r="B10" s="13">
        <v>15235</v>
      </c>
      <c r="C10" s="13">
        <v>22276</v>
      </c>
      <c r="D10" s="13">
        <v>21334</v>
      </c>
      <c r="E10" s="13">
        <v>12602</v>
      </c>
      <c r="F10" s="13">
        <v>16495</v>
      </c>
      <c r="G10" s="13">
        <v>21253</v>
      </c>
      <c r="H10" s="13">
        <v>15200</v>
      </c>
      <c r="I10" s="13">
        <v>2578</v>
      </c>
      <c r="J10" s="13">
        <v>9132</v>
      </c>
      <c r="K10" s="11">
        <f>SUM(B10:J10)</f>
        <v>136105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57477</v>
      </c>
      <c r="C12" s="17">
        <f t="shared" si="3"/>
        <v>78118</v>
      </c>
      <c r="D12" s="17">
        <f t="shared" si="3"/>
        <v>78661</v>
      </c>
      <c r="E12" s="17">
        <f t="shared" si="3"/>
        <v>46924</v>
      </c>
      <c r="F12" s="17">
        <f t="shared" si="3"/>
        <v>75725</v>
      </c>
      <c r="G12" s="17">
        <f t="shared" si="3"/>
        <v>130480</v>
      </c>
      <c r="H12" s="17">
        <f t="shared" si="3"/>
        <v>52200</v>
      </c>
      <c r="I12" s="17">
        <f t="shared" si="3"/>
        <v>7604</v>
      </c>
      <c r="J12" s="17">
        <f t="shared" si="3"/>
        <v>37196</v>
      </c>
      <c r="K12" s="11">
        <f aca="true" t="shared" si="4" ref="K12:K27">SUM(B12:J12)</f>
        <v>564385</v>
      </c>
    </row>
    <row r="13" spans="1:13" ht="17.25" customHeight="1">
      <c r="A13" s="14" t="s">
        <v>19</v>
      </c>
      <c r="B13" s="13">
        <v>27196</v>
      </c>
      <c r="C13" s="13">
        <v>39537</v>
      </c>
      <c r="D13" s="13">
        <v>40565</v>
      </c>
      <c r="E13" s="13">
        <v>23981</v>
      </c>
      <c r="F13" s="13">
        <v>35376</v>
      </c>
      <c r="G13" s="13">
        <v>56506</v>
      </c>
      <c r="H13" s="13">
        <v>22708</v>
      </c>
      <c r="I13" s="13">
        <v>4131</v>
      </c>
      <c r="J13" s="13">
        <v>19136</v>
      </c>
      <c r="K13" s="11">
        <f t="shared" si="4"/>
        <v>269136</v>
      </c>
      <c r="L13" s="52"/>
      <c r="M13" s="53"/>
    </row>
    <row r="14" spans="1:12" ht="17.25" customHeight="1">
      <c r="A14" s="14" t="s">
        <v>20</v>
      </c>
      <c r="B14" s="13">
        <v>29000</v>
      </c>
      <c r="C14" s="13">
        <v>36686</v>
      </c>
      <c r="D14" s="13">
        <v>36805</v>
      </c>
      <c r="E14" s="13">
        <v>21796</v>
      </c>
      <c r="F14" s="13">
        <v>38990</v>
      </c>
      <c r="G14" s="13">
        <v>71893</v>
      </c>
      <c r="H14" s="13">
        <v>27507</v>
      </c>
      <c r="I14" s="13">
        <v>3304</v>
      </c>
      <c r="J14" s="13">
        <v>17530</v>
      </c>
      <c r="K14" s="11">
        <f t="shared" si="4"/>
        <v>283511</v>
      </c>
      <c r="L14" s="52"/>
    </row>
    <row r="15" spans="1:11" ht="17.25" customHeight="1">
      <c r="A15" s="14" t="s">
        <v>21</v>
      </c>
      <c r="B15" s="13">
        <v>1281</v>
      </c>
      <c r="C15" s="13">
        <v>1895</v>
      </c>
      <c r="D15" s="13">
        <v>1291</v>
      </c>
      <c r="E15" s="13">
        <v>1147</v>
      </c>
      <c r="F15" s="13">
        <v>1359</v>
      </c>
      <c r="G15" s="13">
        <v>2081</v>
      </c>
      <c r="H15" s="13">
        <v>1985</v>
      </c>
      <c r="I15" s="13">
        <v>169</v>
      </c>
      <c r="J15" s="13">
        <v>530</v>
      </c>
      <c r="K15" s="11">
        <f t="shared" si="4"/>
        <v>11738</v>
      </c>
    </row>
    <row r="16" spans="1:11" ht="17.25" customHeight="1">
      <c r="A16" s="15" t="s">
        <v>93</v>
      </c>
      <c r="B16" s="13">
        <f>B17+B18+B19</f>
        <v>14008</v>
      </c>
      <c r="C16" s="13">
        <f aca="true" t="shared" si="5" ref="C16:J16">C17+C18+C19</f>
        <v>16775</v>
      </c>
      <c r="D16" s="13">
        <f t="shared" si="5"/>
        <v>18116</v>
      </c>
      <c r="E16" s="13">
        <f t="shared" si="5"/>
        <v>10184</v>
      </c>
      <c r="F16" s="13">
        <f t="shared" si="5"/>
        <v>20561</v>
      </c>
      <c r="G16" s="13">
        <f t="shared" si="5"/>
        <v>39171</v>
      </c>
      <c r="H16" s="13">
        <f t="shared" si="5"/>
        <v>10771</v>
      </c>
      <c r="I16" s="13">
        <f t="shared" si="5"/>
        <v>1977</v>
      </c>
      <c r="J16" s="13">
        <f t="shared" si="5"/>
        <v>8736</v>
      </c>
      <c r="K16" s="11">
        <f t="shared" si="4"/>
        <v>140299</v>
      </c>
    </row>
    <row r="17" spans="1:11" ht="17.25" customHeight="1">
      <c r="A17" s="14" t="s">
        <v>94</v>
      </c>
      <c r="B17" s="13">
        <v>7929</v>
      </c>
      <c r="C17" s="13">
        <v>10272</v>
      </c>
      <c r="D17" s="13">
        <v>10149</v>
      </c>
      <c r="E17" s="13">
        <v>5917</v>
      </c>
      <c r="F17" s="13">
        <v>11764</v>
      </c>
      <c r="G17" s="13">
        <v>19438</v>
      </c>
      <c r="H17" s="13">
        <v>5951</v>
      </c>
      <c r="I17" s="13">
        <v>1230</v>
      </c>
      <c r="J17" s="13">
        <v>4756</v>
      </c>
      <c r="K17" s="11">
        <f t="shared" si="4"/>
        <v>77406</v>
      </c>
    </row>
    <row r="18" spans="1:11" ht="17.25" customHeight="1">
      <c r="A18" s="14" t="s">
        <v>95</v>
      </c>
      <c r="B18" s="13">
        <v>5862</v>
      </c>
      <c r="C18" s="13">
        <v>6271</v>
      </c>
      <c r="D18" s="13">
        <v>7814</v>
      </c>
      <c r="E18" s="13">
        <v>4141</v>
      </c>
      <c r="F18" s="13">
        <v>8631</v>
      </c>
      <c r="G18" s="13">
        <v>19483</v>
      </c>
      <c r="H18" s="13">
        <v>4653</v>
      </c>
      <c r="I18" s="13">
        <v>723</v>
      </c>
      <c r="J18" s="13">
        <v>3921</v>
      </c>
      <c r="K18" s="11">
        <f t="shared" si="4"/>
        <v>61499</v>
      </c>
    </row>
    <row r="19" spans="1:11" ht="17.25" customHeight="1">
      <c r="A19" s="14" t="s">
        <v>96</v>
      </c>
      <c r="B19" s="13">
        <v>217</v>
      </c>
      <c r="C19" s="13">
        <v>232</v>
      </c>
      <c r="D19" s="13">
        <v>153</v>
      </c>
      <c r="E19" s="13">
        <v>126</v>
      </c>
      <c r="F19" s="13">
        <v>166</v>
      </c>
      <c r="G19" s="13">
        <v>250</v>
      </c>
      <c r="H19" s="13">
        <v>167</v>
      </c>
      <c r="I19" s="13">
        <v>24</v>
      </c>
      <c r="J19" s="13">
        <v>59</v>
      </c>
      <c r="K19" s="11">
        <f t="shared" si="4"/>
        <v>1394</v>
      </c>
    </row>
    <row r="20" spans="1:11" ht="17.25" customHeight="1">
      <c r="A20" s="16" t="s">
        <v>22</v>
      </c>
      <c r="B20" s="11">
        <f>+B21+B22+B23</f>
        <v>46396</v>
      </c>
      <c r="C20" s="11">
        <f aca="true" t="shared" si="6" ref="C20:J20">+C21+C22+C23</f>
        <v>51847</v>
      </c>
      <c r="D20" s="11">
        <f t="shared" si="6"/>
        <v>61703</v>
      </c>
      <c r="E20" s="11">
        <f t="shared" si="6"/>
        <v>30972</v>
      </c>
      <c r="F20" s="11">
        <f t="shared" si="6"/>
        <v>67988</v>
      </c>
      <c r="G20" s="11">
        <f t="shared" si="6"/>
        <v>122200</v>
      </c>
      <c r="H20" s="11">
        <f t="shared" si="6"/>
        <v>34078</v>
      </c>
      <c r="I20" s="11">
        <f t="shared" si="6"/>
        <v>6450</v>
      </c>
      <c r="J20" s="11">
        <f t="shared" si="6"/>
        <v>26122</v>
      </c>
      <c r="K20" s="11">
        <f t="shared" si="4"/>
        <v>447756</v>
      </c>
    </row>
    <row r="21" spans="1:12" ht="17.25" customHeight="1">
      <c r="A21" s="12" t="s">
        <v>23</v>
      </c>
      <c r="B21" s="13">
        <v>25728</v>
      </c>
      <c r="C21" s="13">
        <v>31362</v>
      </c>
      <c r="D21" s="13">
        <v>37340</v>
      </c>
      <c r="E21" s="13">
        <v>18555</v>
      </c>
      <c r="F21" s="13">
        <v>37083</v>
      </c>
      <c r="G21" s="13">
        <v>59197</v>
      </c>
      <c r="H21" s="13">
        <v>18608</v>
      </c>
      <c r="I21" s="13">
        <v>4148</v>
      </c>
      <c r="J21" s="13">
        <v>15373</v>
      </c>
      <c r="K21" s="11">
        <f t="shared" si="4"/>
        <v>247394</v>
      </c>
      <c r="L21" s="52"/>
    </row>
    <row r="22" spans="1:12" ht="17.25" customHeight="1">
      <c r="A22" s="12" t="s">
        <v>24</v>
      </c>
      <c r="B22" s="13">
        <v>20064</v>
      </c>
      <c r="C22" s="13">
        <v>19813</v>
      </c>
      <c r="D22" s="13">
        <v>23779</v>
      </c>
      <c r="E22" s="13">
        <v>12023</v>
      </c>
      <c r="F22" s="13">
        <v>30288</v>
      </c>
      <c r="G22" s="13">
        <v>61880</v>
      </c>
      <c r="H22" s="13">
        <v>14841</v>
      </c>
      <c r="I22" s="13">
        <v>2235</v>
      </c>
      <c r="J22" s="13">
        <v>10478</v>
      </c>
      <c r="K22" s="11">
        <f t="shared" si="4"/>
        <v>195401</v>
      </c>
      <c r="L22" s="52"/>
    </row>
    <row r="23" spans="1:11" ht="17.25" customHeight="1">
      <c r="A23" s="12" t="s">
        <v>25</v>
      </c>
      <c r="B23" s="13">
        <v>604</v>
      </c>
      <c r="C23" s="13">
        <v>672</v>
      </c>
      <c r="D23" s="13">
        <v>584</v>
      </c>
      <c r="E23" s="13">
        <v>394</v>
      </c>
      <c r="F23" s="13">
        <v>617</v>
      </c>
      <c r="G23" s="13">
        <v>1123</v>
      </c>
      <c r="H23" s="13">
        <v>629</v>
      </c>
      <c r="I23" s="13">
        <v>67</v>
      </c>
      <c r="J23" s="13">
        <v>271</v>
      </c>
      <c r="K23" s="11">
        <f t="shared" si="4"/>
        <v>4961</v>
      </c>
    </row>
    <row r="24" spans="1:11" ht="17.25" customHeight="1">
      <c r="A24" s="16" t="s">
        <v>26</v>
      </c>
      <c r="B24" s="13">
        <f>+B25+B26</f>
        <v>48804</v>
      </c>
      <c r="C24" s="13">
        <f aca="true" t="shared" si="7" ref="C24:J24">+C25+C26</f>
        <v>66063</v>
      </c>
      <c r="D24" s="13">
        <f t="shared" si="7"/>
        <v>72386</v>
      </c>
      <c r="E24" s="13">
        <f t="shared" si="7"/>
        <v>39398</v>
      </c>
      <c r="F24" s="13">
        <f t="shared" si="7"/>
        <v>58475</v>
      </c>
      <c r="G24" s="13">
        <f t="shared" si="7"/>
        <v>77235</v>
      </c>
      <c r="H24" s="13">
        <f t="shared" si="7"/>
        <v>30596</v>
      </c>
      <c r="I24" s="13">
        <f t="shared" si="7"/>
        <v>9122</v>
      </c>
      <c r="J24" s="13">
        <f t="shared" si="7"/>
        <v>36207</v>
      </c>
      <c r="K24" s="11">
        <f t="shared" si="4"/>
        <v>438286</v>
      </c>
    </row>
    <row r="25" spans="1:12" ht="17.25" customHeight="1">
      <c r="A25" s="12" t="s">
        <v>115</v>
      </c>
      <c r="B25" s="13">
        <v>25402</v>
      </c>
      <c r="C25" s="13">
        <v>36923</v>
      </c>
      <c r="D25" s="13">
        <v>44467</v>
      </c>
      <c r="E25" s="13">
        <v>23642</v>
      </c>
      <c r="F25" s="13">
        <v>32329</v>
      </c>
      <c r="G25" s="13">
        <v>40024</v>
      </c>
      <c r="H25" s="13">
        <v>16458</v>
      </c>
      <c r="I25" s="13">
        <v>6379</v>
      </c>
      <c r="J25" s="13">
        <v>20506</v>
      </c>
      <c r="K25" s="11">
        <f t="shared" si="4"/>
        <v>246130</v>
      </c>
      <c r="L25" s="52"/>
    </row>
    <row r="26" spans="1:12" ht="17.25" customHeight="1">
      <c r="A26" s="12" t="s">
        <v>116</v>
      </c>
      <c r="B26" s="13">
        <v>23402</v>
      </c>
      <c r="C26" s="13">
        <v>29140</v>
      </c>
      <c r="D26" s="13">
        <v>27919</v>
      </c>
      <c r="E26" s="13">
        <v>15756</v>
      </c>
      <c r="F26" s="13">
        <v>26146</v>
      </c>
      <c r="G26" s="13">
        <v>37211</v>
      </c>
      <c r="H26" s="13">
        <v>14138</v>
      </c>
      <c r="I26" s="13">
        <v>2743</v>
      </c>
      <c r="J26" s="13">
        <v>15701</v>
      </c>
      <c r="K26" s="11">
        <f t="shared" si="4"/>
        <v>192156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875</v>
      </c>
      <c r="I27" s="11">
        <v>0</v>
      </c>
      <c r="J27" s="11">
        <v>0</v>
      </c>
      <c r="K27" s="11">
        <f t="shared" si="4"/>
        <v>875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29924.7</v>
      </c>
      <c r="I35" s="19">
        <v>0</v>
      </c>
      <c r="J35" s="19">
        <v>0</v>
      </c>
      <c r="K35" s="23">
        <f>SUM(B35:J35)</f>
        <v>29924.7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527371.38</v>
      </c>
      <c r="C47" s="22">
        <f aca="true" t="shared" si="12" ref="C47:H47">+C48+C57</f>
        <v>758838.76</v>
      </c>
      <c r="D47" s="22">
        <f t="shared" si="12"/>
        <v>913095.46</v>
      </c>
      <c r="E47" s="22">
        <f t="shared" si="12"/>
        <v>442077.92</v>
      </c>
      <c r="F47" s="22">
        <f t="shared" si="12"/>
        <v>732291.5700000001</v>
      </c>
      <c r="G47" s="22">
        <f t="shared" si="12"/>
        <v>1005580.6599999999</v>
      </c>
      <c r="H47" s="22">
        <f t="shared" si="12"/>
        <v>462535.67</v>
      </c>
      <c r="I47" s="22">
        <f>+I48+I57</f>
        <v>141143.32</v>
      </c>
      <c r="J47" s="22">
        <f>+J48+J57</f>
        <v>368108.13</v>
      </c>
      <c r="K47" s="22">
        <f>SUM(B47:J47)</f>
        <v>5351042.87</v>
      </c>
    </row>
    <row r="48" spans="1:11" ht="17.25" customHeight="1">
      <c r="A48" s="16" t="s">
        <v>108</v>
      </c>
      <c r="B48" s="23">
        <f>SUM(B49:B56)</f>
        <v>508664.99000000005</v>
      </c>
      <c r="C48" s="23">
        <f aca="true" t="shared" si="13" ref="C48:J48">SUM(C49:C56)</f>
        <v>735363.54</v>
      </c>
      <c r="D48" s="23">
        <f t="shared" si="13"/>
        <v>887723.88</v>
      </c>
      <c r="E48" s="23">
        <f t="shared" si="13"/>
        <v>419723.87</v>
      </c>
      <c r="F48" s="23">
        <f t="shared" si="13"/>
        <v>708874.2000000001</v>
      </c>
      <c r="G48" s="23">
        <f t="shared" si="13"/>
        <v>976095.34</v>
      </c>
      <c r="H48" s="23">
        <f t="shared" si="13"/>
        <v>442595</v>
      </c>
      <c r="I48" s="23">
        <f t="shared" si="13"/>
        <v>141143.32</v>
      </c>
      <c r="J48" s="23">
        <f t="shared" si="13"/>
        <v>354126.04</v>
      </c>
      <c r="K48" s="23">
        <f aca="true" t="shared" si="14" ref="K48:K57">SUM(B48:J48)</f>
        <v>5174310.180000001</v>
      </c>
    </row>
    <row r="49" spans="1:11" ht="17.25" customHeight="1">
      <c r="A49" s="34" t="s">
        <v>43</v>
      </c>
      <c r="B49" s="23">
        <f aca="true" t="shared" si="15" ref="B49:H49">ROUND(B30*B7,2)</f>
        <v>505446.53</v>
      </c>
      <c r="C49" s="23">
        <f t="shared" si="15"/>
        <v>729121.03</v>
      </c>
      <c r="D49" s="23">
        <f t="shared" si="15"/>
        <v>882599.12</v>
      </c>
      <c r="E49" s="23">
        <f t="shared" si="15"/>
        <v>416920.1</v>
      </c>
      <c r="F49" s="23">
        <f t="shared" si="15"/>
        <v>704717.13</v>
      </c>
      <c r="G49" s="23">
        <f t="shared" si="15"/>
        <v>970187.58</v>
      </c>
      <c r="H49" s="23">
        <f t="shared" si="15"/>
        <v>409616.37</v>
      </c>
      <c r="I49" s="23">
        <f>ROUND(I30*I7,2)</f>
        <v>140077.6</v>
      </c>
      <c r="J49" s="23">
        <f>ROUND(J30*J7,2)</f>
        <v>351909</v>
      </c>
      <c r="K49" s="23">
        <f t="shared" si="14"/>
        <v>5110594.46</v>
      </c>
    </row>
    <row r="50" spans="1:11" ht="17.25" customHeight="1">
      <c r="A50" s="34" t="s">
        <v>44</v>
      </c>
      <c r="B50" s="19">
        <v>0</v>
      </c>
      <c r="C50" s="23">
        <f>ROUND(C31*C7,2)</f>
        <v>1620.68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1620.68</v>
      </c>
    </row>
    <row r="51" spans="1:11" ht="17.25" customHeight="1">
      <c r="A51" s="66" t="s">
        <v>104</v>
      </c>
      <c r="B51" s="67">
        <f aca="true" t="shared" si="16" ref="B51:H51">ROUND(B32*B7,2)</f>
        <v>-873.22</v>
      </c>
      <c r="C51" s="67">
        <f t="shared" si="16"/>
        <v>-1151.89</v>
      </c>
      <c r="D51" s="67">
        <f t="shared" si="16"/>
        <v>-1261</v>
      </c>
      <c r="E51" s="67">
        <f t="shared" si="16"/>
        <v>-641.63</v>
      </c>
      <c r="F51" s="67">
        <f t="shared" si="16"/>
        <v>-1124.45</v>
      </c>
      <c r="G51" s="67">
        <f t="shared" si="16"/>
        <v>-1522.32</v>
      </c>
      <c r="H51" s="67">
        <f t="shared" si="16"/>
        <v>-661.11</v>
      </c>
      <c r="I51" s="19">
        <v>0</v>
      </c>
      <c r="J51" s="19">
        <v>0</v>
      </c>
      <c r="K51" s="67">
        <f>SUM(B51:J51)</f>
        <v>-7235.62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29924.7</v>
      </c>
      <c r="I53" s="31">
        <f>+I35</f>
        <v>0</v>
      </c>
      <c r="J53" s="31">
        <f>+J35</f>
        <v>0</v>
      </c>
      <c r="K53" s="23">
        <f t="shared" si="14"/>
        <v>29924.7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18706.39</v>
      </c>
      <c r="C57" s="36">
        <v>23475.22</v>
      </c>
      <c r="D57" s="36">
        <v>25371.58</v>
      </c>
      <c r="E57" s="36">
        <v>22354.05</v>
      </c>
      <c r="F57" s="36">
        <v>23417.37</v>
      </c>
      <c r="G57" s="36">
        <v>29485.32</v>
      </c>
      <c r="H57" s="36">
        <v>19940.67</v>
      </c>
      <c r="I57" s="19">
        <v>0</v>
      </c>
      <c r="J57" s="36">
        <v>13982.09</v>
      </c>
      <c r="K57" s="36">
        <f t="shared" si="14"/>
        <v>176732.68999999997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-57893</v>
      </c>
      <c r="C61" s="35">
        <f t="shared" si="17"/>
        <v>-84725.43000000001</v>
      </c>
      <c r="D61" s="35">
        <f t="shared" si="17"/>
        <v>-83178.56999999999</v>
      </c>
      <c r="E61" s="35">
        <f t="shared" si="17"/>
        <v>-47887.6</v>
      </c>
      <c r="F61" s="35">
        <f t="shared" si="17"/>
        <v>-63074.33</v>
      </c>
      <c r="G61" s="35">
        <f t="shared" si="17"/>
        <v>-81767.43999999999</v>
      </c>
      <c r="H61" s="35">
        <f t="shared" si="17"/>
        <v>-57760</v>
      </c>
      <c r="I61" s="35">
        <f t="shared" si="17"/>
        <v>-12147.73</v>
      </c>
      <c r="J61" s="35">
        <f t="shared" si="17"/>
        <v>-34701.6</v>
      </c>
      <c r="K61" s="35">
        <f>SUM(B61:J61)</f>
        <v>-523135.69999999995</v>
      </c>
    </row>
    <row r="62" spans="1:11" ht="18.75" customHeight="1">
      <c r="A62" s="16" t="s">
        <v>74</v>
      </c>
      <c r="B62" s="35">
        <f aca="true" t="shared" si="18" ref="B62:J62">B63+B64+B65+B66+B67+B68</f>
        <v>-57893</v>
      </c>
      <c r="C62" s="35">
        <f t="shared" si="18"/>
        <v>-84648.8</v>
      </c>
      <c r="D62" s="35">
        <f t="shared" si="18"/>
        <v>-81069.2</v>
      </c>
      <c r="E62" s="35">
        <f t="shared" si="18"/>
        <v>-47887.6</v>
      </c>
      <c r="F62" s="35">
        <f t="shared" si="18"/>
        <v>-62681</v>
      </c>
      <c r="G62" s="35">
        <f t="shared" si="18"/>
        <v>-80761.4</v>
      </c>
      <c r="H62" s="35">
        <f t="shared" si="18"/>
        <v>-57760</v>
      </c>
      <c r="I62" s="35">
        <f t="shared" si="18"/>
        <v>-9796.4</v>
      </c>
      <c r="J62" s="35">
        <f t="shared" si="18"/>
        <v>-34701.6</v>
      </c>
      <c r="K62" s="35">
        <f aca="true" t="shared" si="19" ref="K62:K91">SUM(B62:J62)</f>
        <v>-517199</v>
      </c>
    </row>
    <row r="63" spans="1:11" ht="18.75" customHeight="1">
      <c r="A63" s="12" t="s">
        <v>75</v>
      </c>
      <c r="B63" s="35">
        <f>-ROUND(B9*$D$3,2)</f>
        <v>-57893</v>
      </c>
      <c r="C63" s="35">
        <f aca="true" t="shared" si="20" ref="C63:J63">-ROUND(C9*$D$3,2)</f>
        <v>-84648.8</v>
      </c>
      <c r="D63" s="35">
        <f t="shared" si="20"/>
        <v>-81069.2</v>
      </c>
      <c r="E63" s="35">
        <f t="shared" si="20"/>
        <v>-47887.6</v>
      </c>
      <c r="F63" s="35">
        <f t="shared" si="20"/>
        <v>-62681</v>
      </c>
      <c r="G63" s="35">
        <f t="shared" si="20"/>
        <v>-80761.4</v>
      </c>
      <c r="H63" s="35">
        <f t="shared" si="20"/>
        <v>-57760</v>
      </c>
      <c r="I63" s="35">
        <f t="shared" si="20"/>
        <v>-9796.4</v>
      </c>
      <c r="J63" s="35">
        <f t="shared" si="20"/>
        <v>-34701.6</v>
      </c>
      <c r="K63" s="35">
        <f t="shared" si="19"/>
        <v>-517199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19">
        <v>0</v>
      </c>
      <c r="C69" s="67">
        <f aca="true" t="shared" si="21" ref="B69:J69">SUM(C70:C99)</f>
        <v>-76.63</v>
      </c>
      <c r="D69" s="67">
        <f t="shared" si="21"/>
        <v>-2109.37</v>
      </c>
      <c r="E69" s="19">
        <v>0</v>
      </c>
      <c r="F69" s="67">
        <f t="shared" si="21"/>
        <v>-393.33</v>
      </c>
      <c r="G69" s="67">
        <f t="shared" si="21"/>
        <v>-1006.04</v>
      </c>
      <c r="H69" s="19">
        <v>0</v>
      </c>
      <c r="I69" s="67">
        <f t="shared" si="21"/>
        <v>-2351.33</v>
      </c>
      <c r="J69" s="19">
        <v>0</v>
      </c>
      <c r="K69" s="67">
        <f t="shared" si="19"/>
        <v>-5936.7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-1000</v>
      </c>
      <c r="H84" s="19">
        <v>0</v>
      </c>
      <c r="I84" s="19">
        <v>0</v>
      </c>
      <c r="J84" s="19">
        <v>0</v>
      </c>
      <c r="K84" s="67">
        <f t="shared" si="19"/>
        <v>-2000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469478.38000000006</v>
      </c>
      <c r="C104" s="24">
        <f t="shared" si="22"/>
        <v>674113.33</v>
      </c>
      <c r="D104" s="24">
        <f t="shared" si="22"/>
        <v>829916.89</v>
      </c>
      <c r="E104" s="24">
        <f t="shared" si="22"/>
        <v>394190.32</v>
      </c>
      <c r="F104" s="24">
        <f t="shared" si="22"/>
        <v>669217.2400000001</v>
      </c>
      <c r="G104" s="24">
        <f t="shared" si="22"/>
        <v>923813.2199999999</v>
      </c>
      <c r="H104" s="24">
        <f t="shared" si="22"/>
        <v>404775.67</v>
      </c>
      <c r="I104" s="24">
        <f>+I105+I106</f>
        <v>128995.59000000001</v>
      </c>
      <c r="J104" s="24">
        <f>+J105+J106</f>
        <v>333406.53</v>
      </c>
      <c r="K104" s="48">
        <f>SUM(B104:J104)</f>
        <v>4827907.17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450771.99000000005</v>
      </c>
      <c r="C105" s="24">
        <f t="shared" si="23"/>
        <v>650638.11</v>
      </c>
      <c r="D105" s="24">
        <f t="shared" si="23"/>
        <v>804545.31</v>
      </c>
      <c r="E105" s="24">
        <f t="shared" si="23"/>
        <v>371836.27</v>
      </c>
      <c r="F105" s="24">
        <f t="shared" si="23"/>
        <v>645799.8700000001</v>
      </c>
      <c r="G105" s="24">
        <f t="shared" si="23"/>
        <v>894327.8999999999</v>
      </c>
      <c r="H105" s="24">
        <f t="shared" si="23"/>
        <v>384835</v>
      </c>
      <c r="I105" s="24">
        <f t="shared" si="23"/>
        <v>128995.59000000001</v>
      </c>
      <c r="J105" s="24">
        <f t="shared" si="23"/>
        <v>319424.44</v>
      </c>
      <c r="K105" s="48">
        <f>SUM(B105:J105)</f>
        <v>4651174.48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18706.39</v>
      </c>
      <c r="C106" s="24">
        <f t="shared" si="24"/>
        <v>23475.22</v>
      </c>
      <c r="D106" s="24">
        <f t="shared" si="24"/>
        <v>25371.58</v>
      </c>
      <c r="E106" s="24">
        <f t="shared" si="24"/>
        <v>22354.05</v>
      </c>
      <c r="F106" s="24">
        <f t="shared" si="24"/>
        <v>23417.37</v>
      </c>
      <c r="G106" s="24">
        <f t="shared" si="24"/>
        <v>29485.32</v>
      </c>
      <c r="H106" s="24">
        <f t="shared" si="24"/>
        <v>19940.67</v>
      </c>
      <c r="I106" s="19">
        <f t="shared" si="24"/>
        <v>0</v>
      </c>
      <c r="J106" s="24">
        <f t="shared" si="24"/>
        <v>13982.09</v>
      </c>
      <c r="K106" s="48">
        <f>SUM(B106:J106)</f>
        <v>176732.68999999997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4827907.1899999995</v>
      </c>
      <c r="L112" s="54"/>
    </row>
    <row r="113" spans="1:11" ht="18.75" customHeight="1">
      <c r="A113" s="26" t="s">
        <v>70</v>
      </c>
      <c r="B113" s="27">
        <v>54634.97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54634.97</v>
      </c>
    </row>
    <row r="114" spans="1:11" ht="18.75" customHeight="1">
      <c r="A114" s="26" t="s">
        <v>71</v>
      </c>
      <c r="B114" s="27">
        <v>414843.41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414843.41</v>
      </c>
    </row>
    <row r="115" spans="1:11" ht="18.75" customHeight="1">
      <c r="A115" s="26" t="s">
        <v>72</v>
      </c>
      <c r="B115" s="40">
        <v>0</v>
      </c>
      <c r="C115" s="27">
        <f>+C104</f>
        <v>674113.33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674113.33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829916.89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829916.89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354771.28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354771.28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39419.04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39419.04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125912.03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125912.03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238064.14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238064.14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39946.48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39946.48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265294.59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265294.59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266600.95</v>
      </c>
      <c r="H123" s="40">
        <v>0</v>
      </c>
      <c r="I123" s="40">
        <v>0</v>
      </c>
      <c r="J123" s="40">
        <v>0</v>
      </c>
      <c r="K123" s="41">
        <f t="shared" si="25"/>
        <v>266600.95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30200.18</v>
      </c>
      <c r="H124" s="40">
        <v>0</v>
      </c>
      <c r="I124" s="40">
        <v>0</v>
      </c>
      <c r="J124" s="40">
        <v>0</v>
      </c>
      <c r="K124" s="41">
        <f t="shared" si="25"/>
        <v>30200.18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137628.13</v>
      </c>
      <c r="H125" s="40">
        <v>0</v>
      </c>
      <c r="I125" s="40">
        <v>0</v>
      </c>
      <c r="J125" s="40">
        <v>0</v>
      </c>
      <c r="K125" s="41">
        <f t="shared" si="25"/>
        <v>137628.13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126463.26</v>
      </c>
      <c r="H126" s="40">
        <v>0</v>
      </c>
      <c r="I126" s="40">
        <v>0</v>
      </c>
      <c r="J126" s="40">
        <v>0</v>
      </c>
      <c r="K126" s="41">
        <f t="shared" si="25"/>
        <v>126463.26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362920.72</v>
      </c>
      <c r="H127" s="40">
        <v>0</v>
      </c>
      <c r="I127" s="40">
        <v>0</v>
      </c>
      <c r="J127" s="40">
        <v>0</v>
      </c>
      <c r="K127" s="41">
        <f t="shared" si="25"/>
        <v>362920.72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147219.32</v>
      </c>
      <c r="I128" s="40">
        <v>0</v>
      </c>
      <c r="J128" s="40">
        <v>0</v>
      </c>
      <c r="K128" s="41">
        <f t="shared" si="25"/>
        <v>147219.32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257556.35</v>
      </c>
      <c r="I129" s="40">
        <v>0</v>
      </c>
      <c r="J129" s="40">
        <v>0</v>
      </c>
      <c r="K129" s="41">
        <f t="shared" si="25"/>
        <v>257556.35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128995.59</v>
      </c>
      <c r="J130" s="40">
        <v>0</v>
      </c>
      <c r="K130" s="41">
        <f t="shared" si="25"/>
        <v>128995.59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333406.53</v>
      </c>
      <c r="K131" s="44">
        <f t="shared" si="25"/>
        <v>333406.53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2017-04-12T14:41:29Z</dcterms:modified>
  <cp:category/>
  <cp:version/>
  <cp:contentType/>
  <cp:contentStatus/>
</cp:coreProperties>
</file>