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<sst xmlns="http://schemas.openxmlformats.org/spreadsheetml/2006/main" count="135" uniqueCount="135">
  <si>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</si>
  <si>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</si>
  <si>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</si>
  <si>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</si>
  <si>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</si>
  <si>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</si>
  <si>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</si>
  <si>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</si>
  <si>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</si>
  <si>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</si>
  <si>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</si>
  <si>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</si>
  <si>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</si>
  <si>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</si>
  <si>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</si>
  <si>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</si>
  <si>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</si>
  <si>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</si>
  <si>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</si>
  <si>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</si>
  <si>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</si>
  <si>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</si>
  <si>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</si>
  <si>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</si>
  <si>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</si>
  <si>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</si>
  <si>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</si>
  <si>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</si>
  <si>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</si>
  <si>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</si>
  <si>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</si>
  <si>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</si>
  <si>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</si>
  <si>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</si>
  <si>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</si>
  <si>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</si>
  <si>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</si>
  <si>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</si>
  <si>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</si>
  <si>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</si>
  <si>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</si>
  <si>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</si>
  <si>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</si>
  <si>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</si>
  <si>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</si>
  <si>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</si>
  <si>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</si>
  <si>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</si>
  <si>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</si>
  <si>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</si>
  <si>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</si>
  <si>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</si>
  <si>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</si>
  <si>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</si>
  <si>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</si>
  <si>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</si>
  <si>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</si>
  <si>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</si>
  <si>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</si>
  <si>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</si>
  <si>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</si>
  <si>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</si>
  <si>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</si>
  <si>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</si>
  <si>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</si>
  <si>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</si>
  <si>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</si>
  <si>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</si>
  <si>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</si>
  <si>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</si>
  <si>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</si>
  <si>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</si>
  <si>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</si>
  <si>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</si>
  <si>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</si>
  <si>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</si>
  <si>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</si>
  <si>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</si>
  <si>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</si>
  <si>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</si>
  <si>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</si>
  <si>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</si>
  <si>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</si>
  <si>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</si>
  <si>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</si>
  <si>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</si>
  <si>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</si>
  <si>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</si>
  <si>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</si>
  <si>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</si>
  <si>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</si>
  <si>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</si>
  <si>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</si>
  <si>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</si>
  <si>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</si>
  <si>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</si>
  <si>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</si>
  <si>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</si>
  <si>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</si>
  <si>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</si>
  <si>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</si>
  <si>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</si>
  <si>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</si>
  <si>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</si>
  <si>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</si>
  <si>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</si>
  <si>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</si>
  <si>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</si>
  <si>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</si>
  <si>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</si>
  <si>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</si>
  <si>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</si>
  <si>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</si>
  <si>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</si>
  <si>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</si>
  <si>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</si>
  <si>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</si>
  <si>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</si>
  <si>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</si>
  <si>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</si>
  <si>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</si>
  <si>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</si>
  <si>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</si>
  <si>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</si>
  <si>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</si>
  <si>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</si>
  <si>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</si>
  <si>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</si>
  <si>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</si>
  <si>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</si>
  <si>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</si>
  <si>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</si>
  <si>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</si>
  <si>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</si>
  <si>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01/04/17 - VENCIMENTO 12/04/17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</si>
</sst>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346617</v>
      </c>
      <c r="C7" s="9">
        <f t="shared" si="0"/>
        <v>434454</v>
      </c>
      <c r="D7" s="9">
        <f t="shared" si="0"/>
        <v>482036</v>
      </c>
      <c r="E7" s="9">
        <f t="shared" si="0"/>
        <v>276280</v>
      </c>
      <c r="F7" s="9">
        <f t="shared" si="0"/>
        <v>420155</v>
      </c>
      <c r="G7" s="9">
        <f t="shared" si="0"/>
        <v>671074</v>
      </c>
      <c r="H7" s="9">
        <f t="shared" si="0"/>
        <v>271980</v>
      </c>
      <c r="I7" s="9">
        <f t="shared" si="0"/>
        <v>62366</v>
      </c>
      <c r="J7" s="9">
        <f t="shared" si="0"/>
        <v>201049</v>
      </c>
      <c r="K7" s="9">
        <f t="shared" si="0"/>
        <v>3166011</v>
      </c>
      <c r="L7" s="52"/>
    </row>
    <row r="8" spans="1:11" ht="17.25" customHeight="1">
      <c r="A8" s="10" t="s">
        <v>97</v>
      </c>
      <c r="B8" s="11">
        <f>B9+B12+B16</f>
        <v>170482</v>
      </c>
      <c r="C8" s="11">
        <f aca="true" t="shared" si="1" ref="C8:J8">C9+C12+C16</f>
        <v>223721</v>
      </c>
      <c r="D8" s="11">
        <f t="shared" si="1"/>
        <v>235647</v>
      </c>
      <c r="E8" s="11">
        <f t="shared" si="1"/>
        <v>142011</v>
      </c>
      <c r="F8" s="11">
        <f t="shared" si="1"/>
        <v>205525</v>
      </c>
      <c r="G8" s="11">
        <f t="shared" si="1"/>
        <v>334320</v>
      </c>
      <c r="H8" s="11">
        <f t="shared" si="1"/>
        <v>150051</v>
      </c>
      <c r="I8" s="11">
        <f t="shared" si="1"/>
        <v>29058</v>
      </c>
      <c r="J8" s="11">
        <f t="shared" si="1"/>
        <v>96826</v>
      </c>
      <c r="K8" s="11">
        <f>SUM(B8:J8)</f>
        <v>1587641</v>
      </c>
    </row>
    <row r="9" spans="1:11" ht="17.25" customHeight="1">
      <c r="A9" s="15" t="s">
        <v>16</v>
      </c>
      <c r="B9" s="13">
        <f>+B10+B11</f>
        <v>26638</v>
      </c>
      <c r="C9" s="13">
        <f aca="true" t="shared" si="2" ref="C9:J9">+C10+C11</f>
        <v>36891</v>
      </c>
      <c r="D9" s="13">
        <f t="shared" si="2"/>
        <v>35050</v>
      </c>
      <c r="E9" s="13">
        <f t="shared" si="2"/>
        <v>22497</v>
      </c>
      <c r="F9" s="13">
        <f t="shared" si="2"/>
        <v>25995</v>
      </c>
      <c r="G9" s="13">
        <f t="shared" si="2"/>
        <v>31930</v>
      </c>
      <c r="H9" s="13">
        <f t="shared" si="2"/>
        <v>27209</v>
      </c>
      <c r="I9" s="13">
        <f t="shared" si="2"/>
        <v>5496</v>
      </c>
      <c r="J9" s="13">
        <f t="shared" si="2"/>
        <v>13237</v>
      </c>
      <c r="K9" s="11">
        <f>SUM(B9:J9)</f>
        <v>224943</v>
      </c>
    </row>
    <row r="10" spans="1:11" ht="17.25" customHeight="1">
      <c r="A10" s="29" t="s">
        <v>17</v>
      </c>
      <c r="B10" s="13">
        <v>26638</v>
      </c>
      <c r="C10" s="13">
        <v>36891</v>
      </c>
      <c r="D10" s="13">
        <v>35050</v>
      </c>
      <c r="E10" s="13">
        <v>22497</v>
      </c>
      <c r="F10" s="13">
        <v>25995</v>
      </c>
      <c r="G10" s="13">
        <v>31930</v>
      </c>
      <c r="H10" s="13">
        <v>27209</v>
      </c>
      <c r="I10" s="13">
        <v>5496</v>
      </c>
      <c r="J10" s="13">
        <v>13237</v>
      </c>
      <c r="K10" s="11">
        <f>SUM(B10:J10)</f>
        <v>224943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118365</v>
      </c>
      <c r="C12" s="17">
        <f t="shared" si="3"/>
        <v>155300</v>
      </c>
      <c r="D12" s="17">
        <f t="shared" si="3"/>
        <v>165389</v>
      </c>
      <c r="E12" s="17">
        <f t="shared" si="3"/>
        <v>99755</v>
      </c>
      <c r="F12" s="17">
        <f t="shared" si="3"/>
        <v>143995</v>
      </c>
      <c r="G12" s="17">
        <f t="shared" si="3"/>
        <v>238471</v>
      </c>
      <c r="H12" s="17">
        <f t="shared" si="3"/>
        <v>102997</v>
      </c>
      <c r="I12" s="17">
        <f t="shared" si="3"/>
        <v>19047</v>
      </c>
      <c r="J12" s="17">
        <f t="shared" si="3"/>
        <v>68963</v>
      </c>
      <c r="K12" s="11">
        <f aca="true" t="shared" si="4" ref="K12:K27">SUM(B12:J12)</f>
        <v>1112282</v>
      </c>
    </row>
    <row r="13" spans="1:13" ht="17.25" customHeight="1">
      <c r="A13" s="14" t="s">
        <v>19</v>
      </c>
      <c r="B13" s="13">
        <v>59213</v>
      </c>
      <c r="C13" s="13">
        <v>83377</v>
      </c>
      <c r="D13" s="13">
        <v>89728</v>
      </c>
      <c r="E13" s="13">
        <v>53083</v>
      </c>
      <c r="F13" s="13">
        <v>73143</v>
      </c>
      <c r="G13" s="13">
        <v>111649</v>
      </c>
      <c r="H13" s="13">
        <v>48309</v>
      </c>
      <c r="I13" s="13">
        <v>11115</v>
      </c>
      <c r="J13" s="13">
        <v>37267</v>
      </c>
      <c r="K13" s="11">
        <f t="shared" si="4"/>
        <v>566884</v>
      </c>
      <c r="L13" s="52"/>
      <c r="M13" s="53"/>
    </row>
    <row r="14" spans="1:12" ht="17.25" customHeight="1">
      <c r="A14" s="14" t="s">
        <v>20</v>
      </c>
      <c r="B14" s="13">
        <v>56117</v>
      </c>
      <c r="C14" s="13">
        <v>67517</v>
      </c>
      <c r="D14" s="13">
        <v>72512</v>
      </c>
      <c r="E14" s="13">
        <v>44070</v>
      </c>
      <c r="F14" s="13">
        <v>67971</v>
      </c>
      <c r="G14" s="13">
        <v>122559</v>
      </c>
      <c r="H14" s="13">
        <v>50631</v>
      </c>
      <c r="I14" s="13">
        <v>7346</v>
      </c>
      <c r="J14" s="13">
        <v>30573</v>
      </c>
      <c r="K14" s="11">
        <f t="shared" si="4"/>
        <v>519296</v>
      </c>
      <c r="L14" s="52"/>
    </row>
    <row r="15" spans="1:11" ht="17.25" customHeight="1">
      <c r="A15" s="14" t="s">
        <v>21</v>
      </c>
      <c r="B15" s="13">
        <v>3035</v>
      </c>
      <c r="C15" s="13">
        <v>4406</v>
      </c>
      <c r="D15" s="13">
        <v>3149</v>
      </c>
      <c r="E15" s="13">
        <v>2602</v>
      </c>
      <c r="F15" s="13">
        <v>2881</v>
      </c>
      <c r="G15" s="13">
        <v>4263</v>
      </c>
      <c r="H15" s="13">
        <v>4057</v>
      </c>
      <c r="I15" s="13">
        <v>586</v>
      </c>
      <c r="J15" s="13">
        <v>1123</v>
      </c>
      <c r="K15" s="11">
        <f t="shared" si="4"/>
        <v>26102</v>
      </c>
    </row>
    <row r="16" spans="1:11" ht="17.25" customHeight="1">
      <c r="A16" s="15" t="s">
        <v>93</v>
      </c>
      <c r="B16" s="13">
        <f>B17+B18+B19</f>
        <v>25479</v>
      </c>
      <c r="C16" s="13">
        <f aca="true" t="shared" si="5" ref="C16:J16">C17+C18+C19</f>
        <v>31530</v>
      </c>
      <c r="D16" s="13">
        <f t="shared" si="5"/>
        <v>35208</v>
      </c>
      <c r="E16" s="13">
        <f t="shared" si="5"/>
        <v>19759</v>
      </c>
      <c r="F16" s="13">
        <f t="shared" si="5"/>
        <v>35535</v>
      </c>
      <c r="G16" s="13">
        <f t="shared" si="5"/>
        <v>63919</v>
      </c>
      <c r="H16" s="13">
        <f t="shared" si="5"/>
        <v>19845</v>
      </c>
      <c r="I16" s="13">
        <f t="shared" si="5"/>
        <v>4515</v>
      </c>
      <c r="J16" s="13">
        <f t="shared" si="5"/>
        <v>14626</v>
      </c>
      <c r="K16" s="11">
        <f t="shared" si="4"/>
        <v>250416</v>
      </c>
    </row>
    <row r="17" spans="1:11" ht="17.25" customHeight="1">
      <c r="A17" s="14" t="s">
        <v>94</v>
      </c>
      <c r="B17" s="13">
        <v>14468</v>
      </c>
      <c r="C17" s="13">
        <v>19599</v>
      </c>
      <c r="D17" s="13">
        <v>19927</v>
      </c>
      <c r="E17" s="13">
        <v>11447</v>
      </c>
      <c r="F17" s="13">
        <v>21231</v>
      </c>
      <c r="G17" s="13">
        <v>34420</v>
      </c>
      <c r="H17" s="13">
        <v>11601</v>
      </c>
      <c r="I17" s="13">
        <v>2798</v>
      </c>
      <c r="J17" s="13">
        <v>8038</v>
      </c>
      <c r="K17" s="11">
        <f t="shared" si="4"/>
        <v>143529</v>
      </c>
    </row>
    <row r="18" spans="1:11" ht="17.25" customHeight="1">
      <c r="A18" s="14" t="s">
        <v>95</v>
      </c>
      <c r="B18" s="13">
        <v>10598</v>
      </c>
      <c r="C18" s="13">
        <v>11439</v>
      </c>
      <c r="D18" s="13">
        <v>14967</v>
      </c>
      <c r="E18" s="13">
        <v>8049</v>
      </c>
      <c r="F18" s="13">
        <v>13979</v>
      </c>
      <c r="G18" s="13">
        <v>29038</v>
      </c>
      <c r="H18" s="13">
        <v>7866</v>
      </c>
      <c r="I18" s="13">
        <v>1661</v>
      </c>
      <c r="J18" s="13">
        <v>6470</v>
      </c>
      <c r="K18" s="11">
        <f t="shared" si="4"/>
        <v>104067</v>
      </c>
    </row>
    <row r="19" spans="1:11" ht="17.25" customHeight="1">
      <c r="A19" s="14" t="s">
        <v>96</v>
      </c>
      <c r="B19" s="13">
        <v>413</v>
      </c>
      <c r="C19" s="13">
        <v>492</v>
      </c>
      <c r="D19" s="13">
        <v>314</v>
      </c>
      <c r="E19" s="13">
        <v>263</v>
      </c>
      <c r="F19" s="13">
        <v>325</v>
      </c>
      <c r="G19" s="13">
        <v>461</v>
      </c>
      <c r="H19" s="13">
        <v>378</v>
      </c>
      <c r="I19" s="13">
        <v>56</v>
      </c>
      <c r="J19" s="13">
        <v>118</v>
      </c>
      <c r="K19" s="11">
        <f t="shared" si="4"/>
        <v>2820</v>
      </c>
    </row>
    <row r="20" spans="1:11" ht="17.25" customHeight="1">
      <c r="A20" s="16" t="s">
        <v>22</v>
      </c>
      <c r="B20" s="11">
        <f>+B21+B22+B23</f>
        <v>88293</v>
      </c>
      <c r="C20" s="11">
        <f aca="true" t="shared" si="6" ref="C20:J20">+C21+C22+C23</f>
        <v>97525</v>
      </c>
      <c r="D20" s="11">
        <f t="shared" si="6"/>
        <v>119991</v>
      </c>
      <c r="E20" s="11">
        <f t="shared" si="6"/>
        <v>63941</v>
      </c>
      <c r="F20" s="11">
        <f t="shared" si="6"/>
        <v>117057</v>
      </c>
      <c r="G20" s="11">
        <f t="shared" si="6"/>
        <v>208539</v>
      </c>
      <c r="H20" s="11">
        <f t="shared" si="6"/>
        <v>63920</v>
      </c>
      <c r="I20" s="11">
        <f t="shared" si="6"/>
        <v>15454</v>
      </c>
      <c r="J20" s="11">
        <f t="shared" si="6"/>
        <v>46476</v>
      </c>
      <c r="K20" s="11">
        <f t="shared" si="4"/>
        <v>821196</v>
      </c>
    </row>
    <row r="21" spans="1:12" ht="17.25" customHeight="1">
      <c r="A21" s="12" t="s">
        <v>23</v>
      </c>
      <c r="B21" s="13">
        <v>48273</v>
      </c>
      <c r="C21" s="13">
        <v>58002</v>
      </c>
      <c r="D21" s="13">
        <v>71200</v>
      </c>
      <c r="E21" s="13">
        <v>37409</v>
      </c>
      <c r="F21" s="13">
        <v>64159</v>
      </c>
      <c r="G21" s="13">
        <v>102868</v>
      </c>
      <c r="H21" s="13">
        <v>34308</v>
      </c>
      <c r="I21" s="13">
        <v>9794</v>
      </c>
      <c r="J21" s="13">
        <v>26905</v>
      </c>
      <c r="K21" s="11">
        <f t="shared" si="4"/>
        <v>452918</v>
      </c>
      <c r="L21" s="52"/>
    </row>
    <row r="22" spans="1:12" ht="17.25" customHeight="1">
      <c r="A22" s="12" t="s">
        <v>24</v>
      </c>
      <c r="B22" s="13">
        <v>38622</v>
      </c>
      <c r="C22" s="13">
        <v>37866</v>
      </c>
      <c r="D22" s="13">
        <v>47407</v>
      </c>
      <c r="E22" s="13">
        <v>25633</v>
      </c>
      <c r="F22" s="13">
        <v>51427</v>
      </c>
      <c r="G22" s="13">
        <v>103286</v>
      </c>
      <c r="H22" s="13">
        <v>28322</v>
      </c>
      <c r="I22" s="13">
        <v>5419</v>
      </c>
      <c r="J22" s="13">
        <v>19065</v>
      </c>
      <c r="K22" s="11">
        <f t="shared" si="4"/>
        <v>357047</v>
      </c>
      <c r="L22" s="52"/>
    </row>
    <row r="23" spans="1:11" ht="17.25" customHeight="1">
      <c r="A23" s="12" t="s">
        <v>25</v>
      </c>
      <c r="B23" s="13">
        <v>1398</v>
      </c>
      <c r="C23" s="13">
        <v>1657</v>
      </c>
      <c r="D23" s="13">
        <v>1384</v>
      </c>
      <c r="E23" s="13">
        <v>899</v>
      </c>
      <c r="F23" s="13">
        <v>1471</v>
      </c>
      <c r="G23" s="13">
        <v>2385</v>
      </c>
      <c r="H23" s="13">
        <v>1290</v>
      </c>
      <c r="I23" s="13">
        <v>241</v>
      </c>
      <c r="J23" s="13">
        <v>506</v>
      </c>
      <c r="K23" s="11">
        <f t="shared" si="4"/>
        <v>11231</v>
      </c>
    </row>
    <row r="24" spans="1:11" ht="17.25" customHeight="1">
      <c r="A24" s="16" t="s">
        <v>26</v>
      </c>
      <c r="B24" s="13">
        <f>+B25+B26</f>
        <v>87842</v>
      </c>
      <c r="C24" s="13">
        <f aca="true" t="shared" si="7" ref="C24:J24">+C25+C26</f>
        <v>113208</v>
      </c>
      <c r="D24" s="13">
        <f t="shared" si="7"/>
        <v>126398</v>
      </c>
      <c r="E24" s="13">
        <f t="shared" si="7"/>
        <v>70328</v>
      </c>
      <c r="F24" s="13">
        <f t="shared" si="7"/>
        <v>97573</v>
      </c>
      <c r="G24" s="13">
        <f t="shared" si="7"/>
        <v>128215</v>
      </c>
      <c r="H24" s="13">
        <f t="shared" si="7"/>
        <v>55119</v>
      </c>
      <c r="I24" s="13">
        <f t="shared" si="7"/>
        <v>17854</v>
      </c>
      <c r="J24" s="13">
        <f t="shared" si="7"/>
        <v>57747</v>
      </c>
      <c r="K24" s="11">
        <f t="shared" si="4"/>
        <v>754284</v>
      </c>
    </row>
    <row r="25" spans="1:12" ht="17.25" customHeight="1">
      <c r="A25" s="12" t="s">
        <v>115</v>
      </c>
      <c r="B25" s="13">
        <v>42794</v>
      </c>
      <c r="C25" s="13">
        <v>60233</v>
      </c>
      <c r="D25" s="13">
        <v>70610</v>
      </c>
      <c r="E25" s="13">
        <v>39531</v>
      </c>
      <c r="F25" s="13">
        <v>50446</v>
      </c>
      <c r="G25" s="13">
        <v>61983</v>
      </c>
      <c r="H25" s="13">
        <v>28210</v>
      </c>
      <c r="I25" s="13">
        <v>11187</v>
      </c>
      <c r="J25" s="13">
        <v>30992</v>
      </c>
      <c r="K25" s="11">
        <f t="shared" si="4"/>
        <v>395986</v>
      </c>
      <c r="L25" s="52"/>
    </row>
    <row r="26" spans="1:12" ht="17.25" customHeight="1">
      <c r="A26" s="12" t="s">
        <v>116</v>
      </c>
      <c r="B26" s="13">
        <v>45048</v>
      </c>
      <c r="C26" s="13">
        <v>52975</v>
      </c>
      <c r="D26" s="13">
        <v>55788</v>
      </c>
      <c r="E26" s="13">
        <v>30797</v>
      </c>
      <c r="F26" s="13">
        <v>47127</v>
      </c>
      <c r="G26" s="13">
        <v>66232</v>
      </c>
      <c r="H26" s="13">
        <v>26909</v>
      </c>
      <c r="I26" s="13">
        <v>6667</v>
      </c>
      <c r="J26" s="13">
        <v>26755</v>
      </c>
      <c r="K26" s="11">
        <f t="shared" si="4"/>
        <v>358298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2890</v>
      </c>
      <c r="I27" s="11">
        <v>0</v>
      </c>
      <c r="J27" s="11">
        <v>0</v>
      </c>
      <c r="K27" s="11">
        <f t="shared" si="4"/>
        <v>2890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24181.75</v>
      </c>
      <c r="I35" s="19">
        <v>0</v>
      </c>
      <c r="J35" s="19">
        <v>0</v>
      </c>
      <c r="K35" s="23">
        <f>SUM(B35:J35)</f>
        <v>24181.75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984174.9800000001</v>
      </c>
      <c r="C47" s="22">
        <f aca="true" t="shared" si="12" ref="C47:H47">+C48+C57</f>
        <v>1377617.8499999999</v>
      </c>
      <c r="D47" s="22">
        <f t="shared" si="12"/>
        <v>1716280.35</v>
      </c>
      <c r="E47" s="22">
        <f t="shared" si="12"/>
        <v>846826.1200000001</v>
      </c>
      <c r="F47" s="22">
        <f t="shared" si="12"/>
        <v>1264332.7300000002</v>
      </c>
      <c r="G47" s="22">
        <f t="shared" si="12"/>
        <v>1702252.6400000001</v>
      </c>
      <c r="H47" s="22">
        <f t="shared" si="12"/>
        <v>821756.55</v>
      </c>
      <c r="I47" s="22">
        <f>+I48+I57</f>
        <v>316095.1</v>
      </c>
      <c r="J47" s="22">
        <f>+J48+J57</f>
        <v>618883.72</v>
      </c>
      <c r="K47" s="22">
        <f>SUM(B47:J47)</f>
        <v>9648220.040000003</v>
      </c>
    </row>
    <row r="48" spans="1:11" ht="17.25" customHeight="1">
      <c r="A48" s="16" t="s">
        <v>108</v>
      </c>
      <c r="B48" s="23">
        <f>SUM(B49:B56)</f>
        <v>965468.5900000001</v>
      </c>
      <c r="C48" s="23">
        <f aca="true" t="shared" si="13" ref="C48:J48">SUM(C49:C56)</f>
        <v>1354142.63</v>
      </c>
      <c r="D48" s="23">
        <f t="shared" si="13"/>
        <v>1690908.77</v>
      </c>
      <c r="E48" s="23">
        <f t="shared" si="13"/>
        <v>824472.0700000001</v>
      </c>
      <c r="F48" s="23">
        <f t="shared" si="13"/>
        <v>1240915.36</v>
      </c>
      <c r="G48" s="23">
        <f t="shared" si="13"/>
        <v>1672767.32</v>
      </c>
      <c r="H48" s="23">
        <f t="shared" si="13"/>
        <v>801815.88</v>
      </c>
      <c r="I48" s="23">
        <f t="shared" si="13"/>
        <v>316095.1</v>
      </c>
      <c r="J48" s="23">
        <f t="shared" si="13"/>
        <v>604901.63</v>
      </c>
      <c r="K48" s="23">
        <f aca="true" t="shared" si="14" ref="K48:K57">SUM(B48:J48)</f>
        <v>9471487.350000001</v>
      </c>
    </row>
    <row r="49" spans="1:11" ht="17.25" customHeight="1">
      <c r="A49" s="34" t="s">
        <v>43</v>
      </c>
      <c r="B49" s="23">
        <f aca="true" t="shared" si="15" ref="B49:H49">ROUND(B30*B7,2)</f>
        <v>963040.67</v>
      </c>
      <c r="C49" s="23">
        <f t="shared" si="15"/>
        <v>1347502.53</v>
      </c>
      <c r="D49" s="23">
        <f t="shared" si="15"/>
        <v>1686933.19</v>
      </c>
      <c r="E49" s="23">
        <f t="shared" si="15"/>
        <v>822292.16</v>
      </c>
      <c r="F49" s="23">
        <f t="shared" si="15"/>
        <v>1237608.57</v>
      </c>
      <c r="G49" s="23">
        <f t="shared" si="15"/>
        <v>1667954.43</v>
      </c>
      <c r="H49" s="23">
        <f t="shared" si="15"/>
        <v>775170.2</v>
      </c>
      <c r="I49" s="23">
        <f>ROUND(I30*I7,2)</f>
        <v>315029.38</v>
      </c>
      <c r="J49" s="23">
        <f>ROUND(J30*J7,2)</f>
        <v>602684.59</v>
      </c>
      <c r="K49" s="23">
        <f t="shared" si="14"/>
        <v>9418215.72</v>
      </c>
    </row>
    <row r="50" spans="1:11" ht="17.25" customHeight="1">
      <c r="A50" s="34" t="s">
        <v>44</v>
      </c>
      <c r="B50" s="19">
        <v>0</v>
      </c>
      <c r="C50" s="23">
        <f>ROUND(C31*C7,2)</f>
        <v>2995.2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2995.2</v>
      </c>
    </row>
    <row r="51" spans="1:11" ht="17.25" customHeight="1">
      <c r="A51" s="66" t="s">
        <v>104</v>
      </c>
      <c r="B51" s="67">
        <f aca="true" t="shared" si="16" ref="B51:H51">ROUND(B32*B7,2)</f>
        <v>-1663.76</v>
      </c>
      <c r="C51" s="67">
        <f t="shared" si="16"/>
        <v>-2128.82</v>
      </c>
      <c r="D51" s="67">
        <f t="shared" si="16"/>
        <v>-2410.18</v>
      </c>
      <c r="E51" s="67">
        <f t="shared" si="16"/>
        <v>-1265.49</v>
      </c>
      <c r="F51" s="67">
        <f t="shared" si="16"/>
        <v>-1974.73</v>
      </c>
      <c r="G51" s="67">
        <f t="shared" si="16"/>
        <v>-2617.19</v>
      </c>
      <c r="H51" s="67">
        <f t="shared" si="16"/>
        <v>-1251.11</v>
      </c>
      <c r="I51" s="19">
        <v>0</v>
      </c>
      <c r="J51" s="19">
        <v>0</v>
      </c>
      <c r="K51" s="67">
        <f>SUM(B51:J51)</f>
        <v>-13311.28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24181.75</v>
      </c>
      <c r="I53" s="31">
        <f>+I35</f>
        <v>0</v>
      </c>
      <c r="J53" s="31">
        <f>+J35</f>
        <v>0</v>
      </c>
      <c r="K53" s="23">
        <f t="shared" si="14"/>
        <v>24181.75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-101224.4</v>
      </c>
      <c r="C61" s="35">
        <f t="shared" si="17"/>
        <v>-140262.43</v>
      </c>
      <c r="D61" s="35">
        <f t="shared" si="17"/>
        <v>-135299.37</v>
      </c>
      <c r="E61" s="35">
        <f t="shared" si="17"/>
        <v>-85488.6</v>
      </c>
      <c r="F61" s="35">
        <f t="shared" si="17"/>
        <v>-99174.33</v>
      </c>
      <c r="G61" s="35">
        <f t="shared" si="17"/>
        <v>-122340.04</v>
      </c>
      <c r="H61" s="35">
        <f t="shared" si="17"/>
        <v>-103394.2</v>
      </c>
      <c r="I61" s="35">
        <f t="shared" si="17"/>
        <v>-23236.129999999997</v>
      </c>
      <c r="J61" s="35">
        <f t="shared" si="17"/>
        <v>-50300.6</v>
      </c>
      <c r="K61" s="35">
        <f>SUM(B61:J61)</f>
        <v>-860720.0999999999</v>
      </c>
    </row>
    <row r="62" spans="1:11" ht="18.75" customHeight="1">
      <c r="A62" s="16" t="s">
        <v>74</v>
      </c>
      <c r="B62" s="35">
        <f aca="true" t="shared" si="18" ref="B62:J62">B63+B64+B65+B66+B67+B68</f>
        <v>-101224.4</v>
      </c>
      <c r="C62" s="35">
        <f t="shared" si="18"/>
        <v>-140185.8</v>
      </c>
      <c r="D62" s="35">
        <f t="shared" si="18"/>
        <v>-133190</v>
      </c>
      <c r="E62" s="35">
        <f t="shared" si="18"/>
        <v>-85488.6</v>
      </c>
      <c r="F62" s="35">
        <f t="shared" si="18"/>
        <v>-98781</v>
      </c>
      <c r="G62" s="35">
        <f t="shared" si="18"/>
        <v>-121334</v>
      </c>
      <c r="H62" s="35">
        <f t="shared" si="18"/>
        <v>-103394.2</v>
      </c>
      <c r="I62" s="35">
        <f t="shared" si="18"/>
        <v>-20884.8</v>
      </c>
      <c r="J62" s="35">
        <f t="shared" si="18"/>
        <v>-50300.6</v>
      </c>
      <c r="K62" s="35">
        <f aca="true" t="shared" si="19" ref="K62:K91">SUM(B62:J62)</f>
        <v>-854783.3999999999</v>
      </c>
    </row>
    <row r="63" spans="1:11" ht="18.75" customHeight="1">
      <c r="A63" s="12" t="s">
        <v>75</v>
      </c>
      <c r="B63" s="35">
        <f>-ROUND(B9*$D$3,2)</f>
        <v>-101224.4</v>
      </c>
      <c r="C63" s="35">
        <f aca="true" t="shared" si="20" ref="C63:J63">-ROUND(C9*$D$3,2)</f>
        <v>-140185.8</v>
      </c>
      <c r="D63" s="35">
        <f t="shared" si="20"/>
        <v>-133190</v>
      </c>
      <c r="E63" s="35">
        <f t="shared" si="20"/>
        <v>-85488.6</v>
      </c>
      <c r="F63" s="35">
        <f t="shared" si="20"/>
        <v>-98781</v>
      </c>
      <c r="G63" s="35">
        <f t="shared" si="20"/>
        <v>-121334</v>
      </c>
      <c r="H63" s="35">
        <f t="shared" si="20"/>
        <v>-103394.2</v>
      </c>
      <c r="I63" s="35">
        <f t="shared" si="20"/>
        <v>-20884.8</v>
      </c>
      <c r="J63" s="35">
        <f t="shared" si="20"/>
        <v>-50300.6</v>
      </c>
      <c r="K63" s="35">
        <f t="shared" si="19"/>
        <v>-854783.3999999999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882950.5800000001</v>
      </c>
      <c r="C104" s="24">
        <f t="shared" si="22"/>
        <v>1223190.74</v>
      </c>
      <c r="D104" s="24">
        <f t="shared" si="22"/>
        <v>1580980.98</v>
      </c>
      <c r="E104" s="24">
        <f t="shared" si="22"/>
        <v>761337.5200000001</v>
      </c>
      <c r="F104" s="24">
        <f t="shared" si="22"/>
        <v>1165158.4000000001</v>
      </c>
      <c r="G104" s="24">
        <f t="shared" si="22"/>
        <v>1579912.6</v>
      </c>
      <c r="H104" s="24">
        <f t="shared" si="22"/>
        <v>718362.3500000001</v>
      </c>
      <c r="I104" s="24">
        <f>+I105+I106</f>
        <v>292858.97</v>
      </c>
      <c r="J104" s="24">
        <f>+J105+J106</f>
        <v>562086.16</v>
      </c>
      <c r="K104" s="48">
        <f>SUM(B104:J104)</f>
        <v>8766838.299999999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864244.1900000001</v>
      </c>
      <c r="C105" s="24">
        <f t="shared" si="23"/>
        <v>1213880.2</v>
      </c>
      <c r="D105" s="24">
        <f t="shared" si="23"/>
        <v>1555609.4</v>
      </c>
      <c r="E105" s="24">
        <f t="shared" si="23"/>
        <v>738983.4700000001</v>
      </c>
      <c r="F105" s="24">
        <f t="shared" si="23"/>
        <v>1141741.03</v>
      </c>
      <c r="G105" s="24">
        <f t="shared" si="23"/>
        <v>1550427.28</v>
      </c>
      <c r="H105" s="24">
        <f t="shared" si="23"/>
        <v>698421.68</v>
      </c>
      <c r="I105" s="24">
        <f t="shared" si="23"/>
        <v>292858.97</v>
      </c>
      <c r="J105" s="24">
        <f t="shared" si="23"/>
        <v>554601.03</v>
      </c>
      <c r="K105" s="48">
        <f>SUM(B105:J105)</f>
        <v>8610767.25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9310.54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7485.13</v>
      </c>
      <c r="K106" s="48">
        <f>SUM(B106:J106)</f>
        <v>156071.05</v>
      </c>
    </row>
    <row r="107" spans="1:13" ht="18.75" customHeight="1">
      <c r="A107" s="16" t="s">
        <v>84</v>
      </c>
      <c r="B107" s="19">
        <v>0</v>
      </c>
      <c r="C107" s="48">
        <v>-14164.68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48">
        <v>-6496.96</v>
      </c>
      <c r="K107" s="48">
        <f>SUM(B107:J107)</f>
        <v>-20661.64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8766838.29</v>
      </c>
      <c r="L112" s="54"/>
    </row>
    <row r="113" spans="1:11" ht="18.75" customHeight="1">
      <c r="A113" s="26" t="s">
        <v>70</v>
      </c>
      <c r="B113" s="27">
        <v>112194.58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112194.58</v>
      </c>
    </row>
    <row r="114" spans="1:11" ht="18.75" customHeight="1">
      <c r="A114" s="26" t="s">
        <v>71</v>
      </c>
      <c r="B114" s="27">
        <v>770756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770756</v>
      </c>
    </row>
    <row r="115" spans="1:11" ht="18.75" customHeight="1">
      <c r="A115" s="26" t="s">
        <v>72</v>
      </c>
      <c r="B115" s="40">
        <v>0</v>
      </c>
      <c r="C115" s="27">
        <f>+C104</f>
        <v>1223190.74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1223190.74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1580980.98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1580980.98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685203.76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685203.76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76133.76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76133.76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219694.5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219694.5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413875.29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413875.29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62561.39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62561.39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469027.22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469027.22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477533.46</v>
      </c>
      <c r="H123" s="40">
        <v>0</v>
      </c>
      <c r="I123" s="40">
        <v>0</v>
      </c>
      <c r="J123" s="40">
        <v>0</v>
      </c>
      <c r="K123" s="41">
        <f t="shared" si="25"/>
        <v>477533.46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50335.28</v>
      </c>
      <c r="H124" s="40">
        <v>0</v>
      </c>
      <c r="I124" s="40">
        <v>0</v>
      </c>
      <c r="J124" s="40">
        <v>0</v>
      </c>
      <c r="K124" s="41">
        <f t="shared" si="25"/>
        <v>50335.28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231441.61</v>
      </c>
      <c r="H125" s="40">
        <v>0</v>
      </c>
      <c r="I125" s="40">
        <v>0</v>
      </c>
      <c r="J125" s="40">
        <v>0</v>
      </c>
      <c r="K125" s="41">
        <f t="shared" si="25"/>
        <v>231441.61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197483.09</v>
      </c>
      <c r="H126" s="40">
        <v>0</v>
      </c>
      <c r="I126" s="40">
        <v>0</v>
      </c>
      <c r="J126" s="40">
        <v>0</v>
      </c>
      <c r="K126" s="41">
        <f t="shared" si="25"/>
        <v>197483.09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623119.15</v>
      </c>
      <c r="H127" s="40">
        <v>0</v>
      </c>
      <c r="I127" s="40">
        <v>0</v>
      </c>
      <c r="J127" s="40">
        <v>0</v>
      </c>
      <c r="K127" s="41">
        <f t="shared" si="25"/>
        <v>623119.15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261082.64</v>
      </c>
      <c r="I128" s="40">
        <v>0</v>
      </c>
      <c r="J128" s="40">
        <v>0</v>
      </c>
      <c r="K128" s="41">
        <f t="shared" si="25"/>
        <v>261082.64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457279.71</v>
      </c>
      <c r="I129" s="40">
        <v>0</v>
      </c>
      <c r="J129" s="40">
        <v>0</v>
      </c>
      <c r="K129" s="41">
        <f t="shared" si="25"/>
        <v>457279.71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292858.97</v>
      </c>
      <c r="J130" s="40">
        <v>0</v>
      </c>
      <c r="K130" s="41">
        <f t="shared" si="25"/>
        <v>292858.97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562086.16</v>
      </c>
      <c r="K131" s="44">
        <f t="shared" si="25"/>
        <v>562086.16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2017-04-12T14:27:38Z</dcterms:modified>
  <cp:category/>
  <cp:version/>
  <cp:contentType/>
  <cp:contentStatus/>
</cp:coreProperties>
</file>