
<file path=[Content_Types].xml><?xml version="1.0" encoding="utf-8"?>
<Types xmlns="http://schemas.openxmlformats.org/package/2006/content-types">
  <Override PartName="/xl/charts/chart6.xml" ContentType="application/vnd.openxmlformats-officedocument.drawingml.chart+xml"/>
  <Override PartName="/xl/charts/chart20.xml" ContentType="application/vnd.openxmlformats-officedocument.drawingml.char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worksheets/sheet1.xml" ContentType="application/vnd.openxmlformats-officedocument.spreadsheetml.workshee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docProps/core.xml" ContentType="application/vnd.openxmlformats-package.core-properties+xml"/>
  <Default Extension="bin" ContentType="application/vnd.openxmlformats-officedocument.spreadsheetml.printerSettings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drawings/drawing9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0200" yWindow="-15" windowWidth="10245" windowHeight="8265" tabRatio="911"/>
  </bookViews>
  <sheets>
    <sheet name="Índice" sheetId="10" r:id="rId1"/>
    <sheet name="Perfil" sheetId="1" r:id="rId2"/>
    <sheet name="Escolaridade" sheetId="9" r:id="rId3"/>
    <sheet name="Ocupação" sheetId="2" r:id="rId4"/>
    <sheet name="Registro" sheetId="3" r:id="rId5"/>
    <sheet name="Fx.Renda" sheetId="4" r:id="rId6"/>
    <sheet name="Despesa Transporte" sheetId="5" r:id="rId7"/>
    <sheet name="Respon. Despesa" sheetId="6" r:id="rId8"/>
    <sheet name="Meio Trabalho" sheetId="7" r:id="rId9"/>
    <sheet name="Meio Estudo" sheetId="11" r:id="rId10"/>
    <sheet name="Transporte" sheetId="8" r:id="rId11"/>
    <sheet name="Linha" sheetId="12" r:id="rId12"/>
  </sheets>
  <calcPr calcId="125725"/>
</workbook>
</file>

<file path=xl/calcChain.xml><?xml version="1.0" encoding="utf-8"?>
<calcChain xmlns="http://schemas.openxmlformats.org/spreadsheetml/2006/main">
  <c r="G6" i="9"/>
  <c r="F20" i="1"/>
  <c r="F18"/>
  <c r="F12"/>
  <c r="F13"/>
  <c r="F14"/>
  <c r="F15"/>
  <c r="F16"/>
  <c r="F17"/>
  <c r="F27" i="11"/>
  <c r="F15"/>
  <c r="E29"/>
  <c r="G15" s="1"/>
  <c r="E29" i="7"/>
  <c r="G8" s="1"/>
  <c r="E25" i="1"/>
  <c r="G12" s="1"/>
  <c r="E11" i="3"/>
  <c r="F21" i="1"/>
  <c r="F18" i="9"/>
  <c r="F18" i="11"/>
  <c r="F19"/>
  <c r="F20"/>
  <c r="F21"/>
  <c r="F22"/>
  <c r="F23"/>
  <c r="F24"/>
  <c r="F25"/>
  <c r="F26"/>
  <c r="F17"/>
  <c r="F7"/>
  <c r="F8"/>
  <c r="F9"/>
  <c r="F10"/>
  <c r="F11"/>
  <c r="F12"/>
  <c r="F13"/>
  <c r="F14"/>
  <c r="F6"/>
  <c r="F5"/>
  <c r="G7" i="9"/>
  <c r="G8"/>
  <c r="G9"/>
  <c r="G10"/>
  <c r="G16" s="1"/>
  <c r="F20"/>
  <c r="E23"/>
  <c r="G14" s="1"/>
  <c r="F22"/>
  <c r="F21"/>
  <c r="F19"/>
  <c r="F17"/>
  <c r="F16"/>
  <c r="F15"/>
  <c r="F14"/>
  <c r="F13"/>
  <c r="F12"/>
  <c r="F11"/>
  <c r="F10"/>
  <c r="F9"/>
  <c r="F8"/>
  <c r="F7"/>
  <c r="F6"/>
  <c r="F5"/>
  <c r="O10" i="1"/>
  <c r="O11"/>
  <c r="O9"/>
  <c r="O8"/>
  <c r="O7"/>
  <c r="O6"/>
  <c r="O5"/>
  <c r="F41" i="8"/>
  <c r="F42"/>
  <c r="F43"/>
  <c r="F44"/>
  <c r="F40"/>
  <c r="F36"/>
  <c r="F37"/>
  <c r="F38"/>
  <c r="F39"/>
  <c r="F35"/>
  <c r="F31"/>
  <c r="F32"/>
  <c r="F33"/>
  <c r="F34"/>
  <c r="F30"/>
  <c r="F26"/>
  <c r="F27"/>
  <c r="F28"/>
  <c r="F29"/>
  <c r="F25"/>
  <c r="F21"/>
  <c r="F22"/>
  <c r="F23"/>
  <c r="F24"/>
  <c r="F20"/>
  <c r="F19"/>
  <c r="F18"/>
  <c r="F17"/>
  <c r="F16"/>
  <c r="F15"/>
  <c r="F14"/>
  <c r="F13"/>
  <c r="F12"/>
  <c r="F11"/>
  <c r="F10"/>
  <c r="F9"/>
  <c r="F8"/>
  <c r="F7"/>
  <c r="F6"/>
  <c r="F5"/>
  <c r="F5" i="7"/>
  <c r="F6"/>
  <c r="F7"/>
  <c r="F8"/>
  <c r="F9"/>
  <c r="F10"/>
  <c r="F11"/>
  <c r="F12"/>
  <c r="F13"/>
  <c r="F14"/>
  <c r="F15"/>
  <c r="F16"/>
  <c r="F17"/>
  <c r="F5" i="6"/>
  <c r="E20"/>
  <c r="G19" s="1"/>
  <c r="F19"/>
  <c r="F18"/>
  <c r="F17"/>
  <c r="F16"/>
  <c r="F15"/>
  <c r="F14"/>
  <c r="F13"/>
  <c r="F12"/>
  <c r="F11"/>
  <c r="F10"/>
  <c r="F9"/>
  <c r="F8"/>
  <c r="F7"/>
  <c r="F6"/>
  <c r="F18" i="5"/>
  <c r="F19"/>
  <c r="F20"/>
  <c r="F21"/>
  <c r="F22"/>
  <c r="F17"/>
  <c r="F12"/>
  <c r="F13"/>
  <c r="F14"/>
  <c r="F15"/>
  <c r="F16"/>
  <c r="F11"/>
  <c r="F6"/>
  <c r="F7"/>
  <c r="F8"/>
  <c r="F9"/>
  <c r="F10"/>
  <c r="F5"/>
  <c r="E23"/>
  <c r="G5" s="1"/>
  <c r="F14" i="4"/>
  <c r="F15"/>
  <c r="F16"/>
  <c r="F17"/>
  <c r="F18"/>
  <c r="F19"/>
  <c r="F20"/>
  <c r="F13"/>
  <c r="F6"/>
  <c r="F7"/>
  <c r="F8"/>
  <c r="F9"/>
  <c r="F10"/>
  <c r="F11"/>
  <c r="F12"/>
  <c r="F5"/>
  <c r="E21"/>
  <c r="E13" i="3"/>
  <c r="E12"/>
  <c r="D10" i="2"/>
  <c r="E6" s="1"/>
  <c r="F22" i="1"/>
  <c r="F19"/>
  <c r="F6"/>
  <c r="F7"/>
  <c r="F8"/>
  <c r="F9"/>
  <c r="F10"/>
  <c r="F11"/>
  <c r="F5"/>
  <c r="I15" i="11" l="1"/>
  <c r="G13" i="9"/>
  <c r="G12"/>
  <c r="G15"/>
  <c r="G18" i="5"/>
  <c r="G27" i="11"/>
  <c r="G11" i="5"/>
  <c r="G12"/>
  <c r="G22"/>
  <c r="G14"/>
  <c r="G6"/>
  <c r="G19"/>
  <c r="G16"/>
  <c r="G8"/>
  <c r="G7"/>
  <c r="G20"/>
  <c r="G15"/>
  <c r="G10"/>
  <c r="F13" i="3"/>
  <c r="G11" i="9"/>
  <c r="G19" i="1"/>
  <c r="G9" i="11"/>
  <c r="G12"/>
  <c r="G7"/>
  <c r="G19"/>
  <c r="G23"/>
  <c r="G6"/>
  <c r="G14"/>
  <c r="G17"/>
  <c r="G21"/>
  <c r="G25"/>
  <c r="G5"/>
  <c r="G10"/>
  <c r="G13"/>
  <c r="G18"/>
  <c r="G20"/>
  <c r="G22"/>
  <c r="G24"/>
  <c r="G26"/>
  <c r="G8"/>
  <c r="G11"/>
  <c r="I11" s="1"/>
  <c r="G21" i="5"/>
  <c r="G17"/>
  <c r="G13"/>
  <c r="G9"/>
  <c r="F8" i="3"/>
  <c r="G8"/>
  <c r="F9"/>
  <c r="G5"/>
  <c r="F10"/>
  <c r="F7"/>
  <c r="F5"/>
  <c r="F12"/>
  <c r="F6"/>
  <c r="E8" i="2"/>
  <c r="E9"/>
  <c r="E7"/>
  <c r="E5"/>
  <c r="F25" i="7"/>
  <c r="F21"/>
  <c r="G25"/>
  <c r="G21"/>
  <c r="G17"/>
  <c r="G13"/>
  <c r="G9"/>
  <c r="G5"/>
  <c r="F26"/>
  <c r="F22"/>
  <c r="F18"/>
  <c r="G26"/>
  <c r="G22"/>
  <c r="G18"/>
  <c r="G14"/>
  <c r="G10"/>
  <c r="G6"/>
  <c r="F27"/>
  <c r="F23"/>
  <c r="F19"/>
  <c r="G27"/>
  <c r="G23"/>
  <c r="G19"/>
  <c r="G15"/>
  <c r="G11"/>
  <c r="G7"/>
  <c r="F28"/>
  <c r="F24"/>
  <c r="F20"/>
  <c r="G28"/>
  <c r="G24"/>
  <c r="G20"/>
  <c r="I8" s="1"/>
  <c r="G16"/>
  <c r="G12"/>
  <c r="G6" i="6"/>
  <c r="G8"/>
  <c r="G11"/>
  <c r="G13"/>
  <c r="G16"/>
  <c r="G18"/>
  <c r="G5"/>
  <c r="G7"/>
  <c r="G9"/>
  <c r="G10"/>
  <c r="G12"/>
  <c r="G14"/>
  <c r="G15"/>
  <c r="G17"/>
  <c r="G5" i="1"/>
  <c r="I16" i="7" l="1"/>
  <c r="I11"/>
  <c r="I12"/>
  <c r="I7"/>
  <c r="I13"/>
  <c r="I6"/>
  <c r="I7" i="11"/>
  <c r="I13"/>
  <c r="I9"/>
  <c r="I15" i="7"/>
  <c r="I10"/>
  <c r="I5"/>
  <c r="I12" i="11"/>
  <c r="I6"/>
  <c r="I5"/>
  <c r="I14"/>
  <c r="I8"/>
  <c r="I10"/>
  <c r="I14" i="7"/>
  <c r="I9"/>
</calcChain>
</file>

<file path=xl/sharedStrings.xml><?xml version="1.0" encoding="utf-8"?>
<sst xmlns="http://schemas.openxmlformats.org/spreadsheetml/2006/main" count="408" uniqueCount="205">
  <si>
    <t>CARACTERIZAÇÃO DOS USUÁRIOS QUE RESPONDERAM A PESQUISA SOCIOECONÔMICA</t>
  </si>
  <si>
    <t>Sexo</t>
  </si>
  <si>
    <t>Faixa Etária</t>
  </si>
  <si>
    <t>Quantidade de Usuários</t>
  </si>
  <si>
    <t>% Fx. Etária</t>
  </si>
  <si>
    <t>% Sexo</t>
  </si>
  <si>
    <t>Feminino</t>
  </si>
  <si>
    <t>Menor que 10 anos</t>
  </si>
  <si>
    <t>Entre 11 a 20 anos</t>
  </si>
  <si>
    <t>Entre 21 a 30 anos</t>
  </si>
  <si>
    <t>Entre 31 a 40 anos</t>
  </si>
  <si>
    <t>Entre 41 a 60 anos</t>
  </si>
  <si>
    <t>Maior que 60 anos</t>
  </si>
  <si>
    <t>Não Informado</t>
  </si>
  <si>
    <t>Masculino</t>
  </si>
  <si>
    <t>Total</t>
  </si>
  <si>
    <t>OCUPAÇÃO</t>
  </si>
  <si>
    <t>Ocupação</t>
  </si>
  <si>
    <t>%</t>
  </si>
  <si>
    <t>Apenas estudando</t>
  </si>
  <si>
    <t>Apenas trabalhando</t>
  </si>
  <si>
    <t>Estudando e trabalhando</t>
  </si>
  <si>
    <t>Nem estudando / nem trabalhando</t>
  </si>
  <si>
    <t>OCUPAÇÃO x TRABALHO REGISTRADO</t>
  </si>
  <si>
    <t>Trabalho Registrado</t>
  </si>
  <si>
    <t xml:space="preserve">% Registro </t>
  </si>
  <si>
    <t>% Ocupação</t>
  </si>
  <si>
    <t>Registrado</t>
  </si>
  <si>
    <t>Não registrado</t>
  </si>
  <si>
    <t>Não Registrado</t>
  </si>
  <si>
    <t>FAIXA DE RENDA INDIVIDUAL MENSAL</t>
  </si>
  <si>
    <t>Renda Individual Mensal</t>
  </si>
  <si>
    <t>Gasto Mensal com Transporte</t>
  </si>
  <si>
    <t>Até R$ 50,00</t>
  </si>
  <si>
    <t>De R$ 50,00 a R$ 100,00</t>
  </si>
  <si>
    <t>De R$ 100,00 a R$ 180,00</t>
  </si>
  <si>
    <t>De R$ 180,00 a R$ 300,00</t>
  </si>
  <si>
    <t>Acima de R$ 300,00</t>
  </si>
  <si>
    <t>% do Total</t>
  </si>
  <si>
    <t>RESPONSÁVEL PELO PAGAMENTO DAS DESPESAS COM TRANSPORTE PÚBLICO</t>
  </si>
  <si>
    <t>Não tenho despesas</t>
  </si>
  <si>
    <t>Recebo vale-transporte</t>
  </si>
  <si>
    <t>Recursos próprios</t>
  </si>
  <si>
    <t>Terceiros - Pais ou Parentes</t>
  </si>
  <si>
    <t>Responsável pelas Despesas com Transporte</t>
  </si>
  <si>
    <t>MEIO DE TRANSPORTE PARA IR AO TRABALHO</t>
  </si>
  <si>
    <t>Transporte para o Trabalho</t>
  </si>
  <si>
    <t>% Transporte</t>
  </si>
  <si>
    <t>Ônibus Municipal</t>
  </si>
  <si>
    <t>Ônibus Intermunicipal</t>
  </si>
  <si>
    <t>Metrô</t>
  </si>
  <si>
    <t>Trem</t>
  </si>
  <si>
    <t>Carro</t>
  </si>
  <si>
    <t>Ônibus Fretado</t>
  </si>
  <si>
    <t>Taxi</t>
  </si>
  <si>
    <t>Motocicleta</t>
  </si>
  <si>
    <t>Bicicleta</t>
  </si>
  <si>
    <t>Carona</t>
  </si>
  <si>
    <t>A pé</t>
  </si>
  <si>
    <t>Trabalho em Casa</t>
  </si>
  <si>
    <t>DESPESA MENSAL COM TRANSPORTE PÚBLICO</t>
  </si>
  <si>
    <t>AVALIAÇÃO DO TRANSPORTE PÚBLICO</t>
  </si>
  <si>
    <t xml:space="preserve">Critério </t>
  </si>
  <si>
    <t>Muito Bom</t>
  </si>
  <si>
    <t>Bom</t>
  </si>
  <si>
    <t>Regular</t>
  </si>
  <si>
    <t>Ruim</t>
  </si>
  <si>
    <t>Muito Ruim</t>
  </si>
  <si>
    <t>CONFORTO GERAL DOS VEÍCULOS</t>
  </si>
  <si>
    <t>SEGURANÇA PESSOAL E DA VIAGEM</t>
  </si>
  <si>
    <t>RAPIDEZ DA VIAGEM</t>
  </si>
  <si>
    <t>CONFIANÇA DE CHEGAR AO DESTINO SEM ATRASO</t>
  </si>
  <si>
    <t>TEMPO DE ESPERA NO PONTO DE PARADA</t>
  </si>
  <si>
    <t>ACESSIBILIDADE AOS VEÍCULOS</t>
  </si>
  <si>
    <t>TRATAMENTO DO MOTORISTA E DO COBRADOR</t>
  </si>
  <si>
    <t>INFORMAÇÕES SOBRE O BILHETE ÚNICO</t>
  </si>
  <si>
    <t xml:space="preserve">Avaliação </t>
  </si>
  <si>
    <t>ESCOLARIDADE</t>
  </si>
  <si>
    <t>Analfabeto / Até 3ª série fundamental</t>
  </si>
  <si>
    <t>4ª série fundamental</t>
  </si>
  <si>
    <t>Fundamental completo 5ª a 8ª série</t>
  </si>
  <si>
    <t>Médio completo 1° ao 3° grau / Superior incompleto</t>
  </si>
  <si>
    <t>Superior completo</t>
  </si>
  <si>
    <t>Escolaridade</t>
  </si>
  <si>
    <t>Item</t>
  </si>
  <si>
    <t>Descrição</t>
  </si>
  <si>
    <t>Detalhe</t>
  </si>
  <si>
    <t>PERFIL</t>
  </si>
  <si>
    <t>OCUPAÇÃO PRINCIPAL</t>
  </si>
  <si>
    <t>Trabalho - Estudo - Sem Atividade</t>
  </si>
  <si>
    <t>Sexo - Escolaridade</t>
  </si>
  <si>
    <t>Sexo - Faixa Etária</t>
  </si>
  <si>
    <t>Registro - Sem Registro</t>
  </si>
  <si>
    <t>Atividade - Faixa de Renda</t>
  </si>
  <si>
    <t>FORMALIZAÇÃO</t>
  </si>
  <si>
    <t>Atividade - Gasto Médio Mensal</t>
  </si>
  <si>
    <t>Atividade - Responsável</t>
  </si>
  <si>
    <t>MEIO DE TRANSPORTE UTILIZADO PARA IR AO TRABALHO</t>
  </si>
  <si>
    <t>Atividade - Meio de Transporte</t>
  </si>
  <si>
    <t>Conforto Geral dos Veículos</t>
  </si>
  <si>
    <t>Segurança Pessoal e da Viagem</t>
  </si>
  <si>
    <t>Rapidez na Realização da Viagem</t>
  </si>
  <si>
    <t>Confiança em Chegar ao Destino Sem Atraso</t>
  </si>
  <si>
    <t>Tempo de Espera no Ponto de Parada</t>
  </si>
  <si>
    <t>Acessibilidade aos Veículos</t>
  </si>
  <si>
    <t>Tratamento do Motorista e do Cobrador</t>
  </si>
  <si>
    <t>Informações sobre o Bilhete Único</t>
  </si>
  <si>
    <t>MEIO DE TRANSPORTE PARA ESTUDAR</t>
  </si>
  <si>
    <t>Transporte para Estudar</t>
  </si>
  <si>
    <t>MEIO DE TRANSPORTE UTILIZADO PARA IR AOS ESTUDOS</t>
  </si>
  <si>
    <t>3459</t>
  </si>
  <si>
    <t>273X</t>
  </si>
  <si>
    <t>7545</t>
  </si>
  <si>
    <t>917H</t>
  </si>
  <si>
    <t>2765</t>
  </si>
  <si>
    <t>6000</t>
  </si>
  <si>
    <t>2703</t>
  </si>
  <si>
    <t>1783</t>
  </si>
  <si>
    <t>971R</t>
  </si>
  <si>
    <t>6030</t>
  </si>
  <si>
    <t>8055</t>
  </si>
  <si>
    <t>715M</t>
  </si>
  <si>
    <t>118C</t>
  </si>
  <si>
    <t>8622</t>
  </si>
  <si>
    <t>5031</t>
  </si>
  <si>
    <t>809P</t>
  </si>
  <si>
    <t>Número da Linha</t>
  </si>
  <si>
    <t>#</t>
  </si>
  <si>
    <t>1º</t>
  </si>
  <si>
    <t>2º</t>
  </si>
  <si>
    <t>3º</t>
  </si>
  <si>
    <t>4º</t>
  </si>
  <si>
    <t>5º</t>
  </si>
  <si>
    <t>6º</t>
  </si>
  <si>
    <t>7º</t>
  </si>
  <si>
    <t>8º</t>
  </si>
  <si>
    <t>9º</t>
  </si>
  <si>
    <t>10º</t>
  </si>
  <si>
    <t>11º</t>
  </si>
  <si>
    <t>12º</t>
  </si>
  <si>
    <t>13º</t>
  </si>
  <si>
    <t>14º</t>
  </si>
  <si>
    <t>15º</t>
  </si>
  <si>
    <t>16º</t>
  </si>
  <si>
    <t>17º</t>
  </si>
  <si>
    <t>18º</t>
  </si>
  <si>
    <t>19º</t>
  </si>
  <si>
    <t>20º</t>
  </si>
  <si>
    <t>Letreiro da Linha - TP</t>
  </si>
  <si>
    <t>Letreiro da Linha - TS</t>
  </si>
  <si>
    <t>PAISSANDU</t>
  </si>
  <si>
    <t>TERM. CACHOEIRINHA</t>
  </si>
  <si>
    <t>TERM. PQ. D.PEDRO II</t>
  </si>
  <si>
    <t>ITAIM PAULISTA</t>
  </si>
  <si>
    <t>METRÔ ARTUR ALVIM</t>
  </si>
  <si>
    <t>JD. DAS OLIVEIRAS</t>
  </si>
  <si>
    <t>PCA RAMOS DE AZEVEDO</t>
  </si>
  <si>
    <t>JD. JOAO XXIII</t>
  </si>
  <si>
    <t>METRÔ VILA MARIANA</t>
  </si>
  <si>
    <t>TERMINAL PIRITUBA</t>
  </si>
  <si>
    <t>METRÔ TATUAPÉ</t>
  </si>
  <si>
    <t>VILA CISPER</t>
  </si>
  <si>
    <t>TERM. STO. AMARO</t>
  </si>
  <si>
    <t>TERM. PARELHEIROS</t>
  </si>
  <si>
    <t>METRÔ ITAQUERA</t>
  </si>
  <si>
    <t>JD. ETELVINA</t>
  </si>
  <si>
    <t>METRÔ SANTANA</t>
  </si>
  <si>
    <t>CACHOEIRA</t>
  </si>
  <si>
    <t>ESTACAO JARAGUA</t>
  </si>
  <si>
    <t>LAPA</t>
  </si>
  <si>
    <t>PERUS</t>
  </si>
  <si>
    <t>LGO. DA POLVORA</t>
  </si>
  <si>
    <t>JD. MARIA LUIZA</t>
  </si>
  <si>
    <t>METRÔ SANTA CECÍLIA</t>
  </si>
  <si>
    <t>JD. PERY ALTO</t>
  </si>
  <si>
    <t>PCA.RAMOS DE AZEVEDO</t>
  </si>
  <si>
    <t>MORRO DOCE</t>
  </si>
  <si>
    <t>TERM. SACOMA</t>
  </si>
  <si>
    <t>VILA ARAPUA</t>
  </si>
  <si>
    <t>TERM. PINHEIROS</t>
  </si>
  <si>
    <t>20 LINHAS MAIS UTILIZADAS INDICADAS PELOS USUÁRIOS</t>
  </si>
  <si>
    <t>A pesquisa socioeconômica está associada ao cadastro do Novo Bilhete Único. O seu preenchimento é opcional e desejável, porém não obrigatório.</t>
  </si>
  <si>
    <t>ÍNDICE GERAL DAS QUESTÕES DA PESQUISA SOCIOECONÔMICA E DE AVALIAÇÃO DO TRANSPORTE PÚBLICO</t>
  </si>
  <si>
    <t>Observações:</t>
  </si>
  <si>
    <t>Todas as informações pessoais obrigatórias, tais como nome, endereço, números de documentos e contatos, são mantidas sob sigilo e uso exclusivo da SPTRANS para fins de emissão do Bilhete Único.</t>
  </si>
  <si>
    <r>
      <t xml:space="preserve">LINHAS MAIS UTILIZADAS </t>
    </r>
    <r>
      <rPr>
        <sz val="12"/>
        <color theme="1"/>
        <rFont val="Calibri"/>
        <family val="2"/>
        <scheme val="minor"/>
      </rPr>
      <t>(conforme declarado pelos usuários)</t>
    </r>
  </si>
  <si>
    <t>9500</t>
  </si>
  <si>
    <t>3064</t>
  </si>
  <si>
    <t>1178</t>
  </si>
  <si>
    <t>UNISA</t>
  </si>
  <si>
    <t>EST. GUAIANAZES-CPTM</t>
  </si>
  <si>
    <t>CID. TIRADENTES</t>
  </si>
  <si>
    <t>PCA. DO CORREIO</t>
  </si>
  <si>
    <t>SAO MIGUEL</t>
  </si>
  <si>
    <t>TERM. CAMPO LIMPO</t>
  </si>
  <si>
    <t>Até 1 salário mínimo</t>
  </si>
  <si>
    <t>De 1 a 1,5 salários mínimos</t>
  </si>
  <si>
    <t>De 1,5 a 2 salários mínimos</t>
  </si>
  <si>
    <t>De 2 a 3,5 salários mínimos</t>
  </si>
  <si>
    <t>De 3,5 a 7 salários mínimos</t>
  </si>
  <si>
    <t>De 7 a 12 salários mínimos</t>
  </si>
  <si>
    <t>Acima de 12 salários mínimos</t>
  </si>
  <si>
    <t>175T</t>
  </si>
  <si>
    <t>METRÔ JABAQUARA</t>
  </si>
  <si>
    <t>Os usuários iniciaram o cadastro e o preenchimento da pesquisa em Abril de 2013. Sendo assim, os dados aqui apresentados referem-se aos usuários que responderam entre Abr/13 e Abr/17.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</si>
</sst>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_-* #,##0_-;\-* #,##0_-;_-* &quot;-&quot;??_-;_-@_-"/>
    <numFmt numFmtId="165" formatCode="0.0%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</font>
    <font>
      <i/>
      <sz val="11"/>
      <color theme="1"/>
      <name val="Calibri"/>
      <family val="2"/>
    </font>
    <font>
      <sz val="11"/>
      <color theme="1"/>
      <name val="Calibri"/>
      <family val="2"/>
    </font>
    <font>
      <b/>
      <sz val="12"/>
      <color theme="1"/>
      <name val="Calibri"/>
      <family val="2"/>
    </font>
    <font>
      <sz val="11"/>
      <color theme="0" tint="-4.9989318521683403E-2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rgb="FFFF0000"/>
      <name val="Calibri"/>
      <family val="2"/>
    </font>
    <font>
      <i/>
      <sz val="11"/>
      <color rgb="FFFF0000"/>
      <name val="Calibri"/>
      <family val="2"/>
    </font>
    <font>
      <b/>
      <sz val="11"/>
      <color rgb="FFFF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/>
      <right style="hair">
        <color auto="1"/>
      </right>
      <top style="thin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indexed="64"/>
      </bottom>
      <diagonal/>
    </border>
    <border>
      <left style="hair">
        <color auto="1"/>
      </left>
      <right/>
      <top style="thin">
        <color auto="1"/>
      </top>
      <bottom style="thin">
        <color indexed="64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 style="thin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</cellStyleXfs>
  <cellXfs count="204">
    <xf numFmtId="0" fontId="0" fillId="0" borderId="0" xfId="0"/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164" fontId="4" fillId="2" borderId="2" xfId="1" applyNumberFormat="1" applyFont="1" applyFill="1" applyBorder="1" applyAlignment="1">
      <alignment horizontal="center" vertical="center" wrapText="1"/>
    </xf>
    <xf numFmtId="165" fontId="4" fillId="2" borderId="2" xfId="2" applyNumberFormat="1" applyFont="1" applyFill="1" applyBorder="1" applyAlignment="1">
      <alignment horizontal="center" vertical="center"/>
    </xf>
    <xf numFmtId="165" fontId="4" fillId="2" borderId="3" xfId="2" applyNumberFormat="1" applyFont="1" applyFill="1" applyBorder="1" applyAlignment="1">
      <alignment horizontal="center" vertical="center"/>
    </xf>
    <xf numFmtId="0" fontId="0" fillId="2" borderId="5" xfId="0" applyFill="1" applyBorder="1" applyAlignment="1">
      <alignment vertical="center"/>
    </xf>
    <xf numFmtId="164" fontId="0" fillId="2" borderId="5" xfId="1" applyNumberFormat="1" applyFont="1" applyFill="1" applyBorder="1" applyAlignment="1">
      <alignment vertical="center"/>
    </xf>
    <xf numFmtId="165" fontId="0" fillId="2" borderId="5" xfId="2" applyNumberFormat="1" applyFont="1" applyFill="1" applyBorder="1" applyAlignment="1">
      <alignment horizontal="center" vertical="center"/>
    </xf>
    <xf numFmtId="0" fontId="0" fillId="2" borderId="8" xfId="0" applyFill="1" applyBorder="1" applyAlignment="1">
      <alignment vertical="center"/>
    </xf>
    <xf numFmtId="164" fontId="0" fillId="2" borderId="8" xfId="1" applyNumberFormat="1" applyFont="1" applyFill="1" applyBorder="1" applyAlignment="1">
      <alignment vertical="center"/>
    </xf>
    <xf numFmtId="165" fontId="0" fillId="2" borderId="8" xfId="2" applyNumberFormat="1" applyFont="1" applyFill="1" applyBorder="1" applyAlignment="1">
      <alignment horizontal="center" vertical="center"/>
    </xf>
    <xf numFmtId="0" fontId="0" fillId="2" borderId="11" xfId="0" applyFill="1" applyBorder="1" applyAlignment="1">
      <alignment vertical="center"/>
    </xf>
    <xf numFmtId="164" fontId="0" fillId="2" borderId="11" xfId="1" applyNumberFormat="1" applyFont="1" applyFill="1" applyBorder="1" applyAlignment="1">
      <alignment vertical="center"/>
    </xf>
    <xf numFmtId="165" fontId="0" fillId="2" borderId="11" xfId="2" applyNumberFormat="1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vertical="center"/>
    </xf>
    <xf numFmtId="0" fontId="3" fillId="2" borderId="14" xfId="0" applyFont="1" applyFill="1" applyBorder="1" applyAlignment="1">
      <alignment vertical="center"/>
    </xf>
    <xf numFmtId="164" fontId="3" fillId="2" borderId="14" xfId="1" applyNumberFormat="1" applyFont="1" applyFill="1" applyBorder="1" applyAlignment="1">
      <alignment vertical="center"/>
    </xf>
    <xf numFmtId="165" fontId="0" fillId="2" borderId="3" xfId="2" applyNumberFormat="1" applyFont="1" applyFill="1" applyBorder="1" applyAlignment="1">
      <alignment horizontal="center" vertical="center"/>
    </xf>
    <xf numFmtId="165" fontId="3" fillId="2" borderId="15" xfId="2" applyNumberFormat="1" applyFont="1" applyFill="1" applyBorder="1" applyAlignment="1">
      <alignment horizontal="center" vertical="center"/>
    </xf>
    <xf numFmtId="0" fontId="0" fillId="2" borderId="16" xfId="0" applyFill="1" applyBorder="1"/>
    <xf numFmtId="0" fontId="0" fillId="2" borderId="17" xfId="0" applyFill="1" applyBorder="1"/>
    <xf numFmtId="0" fontId="0" fillId="2" borderId="18" xfId="0" applyFill="1" applyBorder="1"/>
    <xf numFmtId="0" fontId="0" fillId="2" borderId="19" xfId="0" applyFill="1" applyBorder="1"/>
    <xf numFmtId="0" fontId="0" fillId="2" borderId="0" xfId="0" applyFill="1" applyBorder="1"/>
    <xf numFmtId="0" fontId="0" fillId="2" borderId="20" xfId="0" applyFill="1" applyBorder="1"/>
    <xf numFmtId="0" fontId="0" fillId="2" borderId="21" xfId="0" applyFill="1" applyBorder="1"/>
    <xf numFmtId="0" fontId="0" fillId="2" borderId="22" xfId="0" applyFill="1" applyBorder="1"/>
    <xf numFmtId="0" fontId="0" fillId="2" borderId="23" xfId="0" applyFill="1" applyBorder="1"/>
    <xf numFmtId="0" fontId="0" fillId="3" borderId="0" xfId="0" applyFill="1"/>
    <xf numFmtId="0" fontId="0" fillId="0" borderId="0" xfId="0" applyBorder="1"/>
    <xf numFmtId="0" fontId="4" fillId="2" borderId="2" xfId="0" applyFont="1" applyFill="1" applyBorder="1" applyAlignment="1">
      <alignment horizontal="center" vertical="center" wrapText="1"/>
    </xf>
    <xf numFmtId="164" fontId="3" fillId="2" borderId="3" xfId="1" applyNumberFormat="1" applyFont="1" applyFill="1" applyBorder="1" applyAlignment="1">
      <alignment horizontal="center" vertical="center"/>
    </xf>
    <xf numFmtId="0" fontId="5" fillId="2" borderId="24" xfId="0" applyFont="1" applyFill="1" applyBorder="1" applyAlignment="1">
      <alignment vertical="center"/>
    </xf>
    <xf numFmtId="164" fontId="5" fillId="2" borderId="25" xfId="1" applyNumberFormat="1" applyFont="1" applyFill="1" applyBorder="1" applyAlignment="1">
      <alignment vertical="center"/>
    </xf>
    <xf numFmtId="165" fontId="5" fillId="2" borderId="26" xfId="2" applyNumberFormat="1" applyFont="1" applyFill="1" applyBorder="1" applyAlignment="1">
      <alignment horizontal="center" vertical="center"/>
    </xf>
    <xf numFmtId="0" fontId="5" fillId="2" borderId="7" xfId="0" applyFont="1" applyFill="1" applyBorder="1" applyAlignment="1">
      <alignment vertical="center"/>
    </xf>
    <xf numFmtId="164" fontId="5" fillId="2" borderId="8" xfId="1" applyNumberFormat="1" applyFont="1" applyFill="1" applyBorder="1" applyAlignment="1">
      <alignment vertical="center"/>
    </xf>
    <xf numFmtId="165" fontId="5" fillId="2" borderId="9" xfId="2" applyNumberFormat="1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vertical="center"/>
    </xf>
    <xf numFmtId="164" fontId="3" fillId="2" borderId="11" xfId="1" applyNumberFormat="1" applyFont="1" applyFill="1" applyBorder="1" applyAlignment="1">
      <alignment vertical="center"/>
    </xf>
    <xf numFmtId="164" fontId="3" fillId="2" borderId="12" xfId="1" applyNumberFormat="1" applyFont="1" applyFill="1" applyBorder="1" applyAlignment="1">
      <alignment horizontal="center" vertical="center"/>
    </xf>
    <xf numFmtId="164" fontId="5" fillId="2" borderId="5" xfId="1" applyNumberFormat="1" applyFont="1" applyFill="1" applyBorder="1" applyAlignment="1">
      <alignment vertical="center"/>
    </xf>
    <xf numFmtId="164" fontId="5" fillId="2" borderId="11" xfId="1" applyNumberFormat="1" applyFont="1" applyFill="1" applyBorder="1" applyAlignment="1">
      <alignment vertical="center"/>
    </xf>
    <xf numFmtId="0" fontId="3" fillId="2" borderId="24" xfId="0" applyFont="1" applyFill="1" applyBorder="1" applyAlignment="1">
      <alignment vertical="center"/>
    </xf>
    <xf numFmtId="0" fontId="3" fillId="2" borderId="25" xfId="0" applyFont="1" applyFill="1" applyBorder="1" applyAlignment="1">
      <alignment vertical="center"/>
    </xf>
    <xf numFmtId="164" fontId="3" fillId="2" borderId="5" xfId="1" applyNumberFormat="1" applyFont="1" applyFill="1" applyBorder="1" applyAlignment="1">
      <alignment vertical="center"/>
    </xf>
    <xf numFmtId="165" fontId="0" fillId="2" borderId="6" xfId="2" applyNumberFormat="1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left" vertical="center" indent="1"/>
    </xf>
    <xf numFmtId="0" fontId="3" fillId="2" borderId="8" xfId="0" applyFont="1" applyFill="1" applyBorder="1" applyAlignment="1">
      <alignment vertical="center"/>
    </xf>
    <xf numFmtId="164" fontId="3" fillId="2" borderId="8" xfId="1" applyNumberFormat="1" applyFont="1" applyFill="1" applyBorder="1" applyAlignment="1">
      <alignment vertical="center"/>
    </xf>
    <xf numFmtId="0" fontId="3" fillId="2" borderId="10" xfId="0" applyFont="1" applyFill="1" applyBorder="1" applyAlignment="1">
      <alignment horizontal="left" vertical="center" indent="1"/>
    </xf>
    <xf numFmtId="0" fontId="3" fillId="2" borderId="11" xfId="0" applyFont="1" applyFill="1" applyBorder="1" applyAlignment="1">
      <alignment vertical="center"/>
    </xf>
    <xf numFmtId="165" fontId="0" fillId="2" borderId="9" xfId="2" applyNumberFormat="1" applyFont="1" applyFill="1" applyBorder="1" applyAlignment="1">
      <alignment horizontal="center" vertical="center"/>
    </xf>
    <xf numFmtId="165" fontId="0" fillId="2" borderId="12" xfId="2" applyNumberFormat="1" applyFont="1" applyFill="1" applyBorder="1" applyAlignment="1">
      <alignment horizontal="center" vertical="center"/>
    </xf>
    <xf numFmtId="165" fontId="5" fillId="2" borderId="3" xfId="2" applyNumberFormat="1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left" vertical="top" wrapText="1"/>
    </xf>
    <xf numFmtId="0" fontId="5" fillId="2" borderId="8" xfId="0" applyFont="1" applyFill="1" applyBorder="1" applyAlignment="1">
      <alignment horizontal="left" vertical="top" wrapText="1"/>
    </xf>
    <xf numFmtId="0" fontId="5" fillId="2" borderId="11" xfId="0" applyFont="1" applyFill="1" applyBorder="1" applyAlignment="1">
      <alignment horizontal="left" vertical="top" wrapText="1"/>
    </xf>
    <xf numFmtId="0" fontId="5" fillId="2" borderId="25" xfId="0" applyFont="1" applyFill="1" applyBorder="1" applyAlignment="1">
      <alignment horizontal="left" vertical="top" wrapText="1"/>
    </xf>
    <xf numFmtId="164" fontId="0" fillId="2" borderId="25" xfId="1" applyNumberFormat="1" applyFont="1" applyFill="1" applyBorder="1" applyAlignment="1">
      <alignment vertical="center"/>
    </xf>
    <xf numFmtId="165" fontId="0" fillId="2" borderId="25" xfId="2" applyNumberFormat="1" applyFont="1" applyFill="1" applyBorder="1" applyAlignment="1">
      <alignment horizontal="center" vertical="center"/>
    </xf>
    <xf numFmtId="165" fontId="0" fillId="2" borderId="26" xfId="2" applyNumberFormat="1" applyFont="1" applyFill="1" applyBorder="1" applyAlignment="1">
      <alignment horizontal="center" vertical="center"/>
    </xf>
    <xf numFmtId="165" fontId="0" fillId="2" borderId="30" xfId="2" applyNumberFormat="1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left" vertical="top"/>
    </xf>
    <xf numFmtId="0" fontId="5" fillId="2" borderId="8" xfId="0" applyFont="1" applyFill="1" applyBorder="1" applyAlignment="1">
      <alignment horizontal="left" vertical="top"/>
    </xf>
    <xf numFmtId="0" fontId="5" fillId="2" borderId="11" xfId="0" applyFont="1" applyFill="1" applyBorder="1" applyAlignment="1">
      <alignment horizontal="left" vertical="top"/>
    </xf>
    <xf numFmtId="0" fontId="5" fillId="2" borderId="25" xfId="0" applyFont="1" applyFill="1" applyBorder="1" applyAlignment="1">
      <alignment vertical="center"/>
    </xf>
    <xf numFmtId="165" fontId="2" fillId="2" borderId="0" xfId="0" applyNumberFormat="1" applyFont="1" applyFill="1" applyBorder="1"/>
    <xf numFmtId="0" fontId="5" fillId="2" borderId="8" xfId="0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165" fontId="5" fillId="2" borderId="12" xfId="2" applyNumberFormat="1" applyFont="1" applyFill="1" applyBorder="1" applyAlignment="1">
      <alignment horizontal="center" vertical="center"/>
    </xf>
    <xf numFmtId="165" fontId="0" fillId="2" borderId="14" xfId="2" applyNumberFormat="1" applyFont="1" applyFill="1" applyBorder="1" applyAlignment="1">
      <alignment horizontal="center" vertical="center"/>
    </xf>
    <xf numFmtId="164" fontId="0" fillId="2" borderId="31" xfId="1" applyNumberFormat="1" applyFont="1" applyFill="1" applyBorder="1" applyAlignment="1">
      <alignment vertical="center"/>
    </xf>
    <xf numFmtId="165" fontId="0" fillId="2" borderId="29" xfId="2" applyNumberFormat="1" applyFont="1" applyFill="1" applyBorder="1" applyAlignment="1">
      <alignment horizontal="center" vertical="center"/>
    </xf>
    <xf numFmtId="0" fontId="0" fillId="3" borderId="0" xfId="0" applyFill="1" applyBorder="1"/>
    <xf numFmtId="164" fontId="0" fillId="2" borderId="0" xfId="0" applyNumberFormat="1" applyFill="1" applyBorder="1"/>
    <xf numFmtId="164" fontId="7" fillId="2" borderId="0" xfId="0" applyNumberFormat="1" applyFont="1" applyFill="1" applyBorder="1"/>
    <xf numFmtId="164" fontId="7" fillId="2" borderId="0" xfId="1" applyNumberFormat="1" applyFont="1" applyFill="1" applyBorder="1" applyAlignment="1">
      <alignment vertical="center"/>
    </xf>
    <xf numFmtId="165" fontId="7" fillId="2" borderId="0" xfId="2" applyNumberFormat="1" applyFont="1" applyFill="1" applyBorder="1" applyAlignment="1">
      <alignment vertical="center"/>
    </xf>
    <xf numFmtId="0" fontId="5" fillId="2" borderId="5" xfId="0" applyFont="1" applyFill="1" applyBorder="1" applyAlignment="1">
      <alignment vertical="center"/>
    </xf>
    <xf numFmtId="165" fontId="5" fillId="2" borderId="6" xfId="2" applyNumberFormat="1" applyFont="1" applyFill="1" applyBorder="1" applyAlignment="1">
      <alignment horizontal="center" vertical="center"/>
    </xf>
    <xf numFmtId="0" fontId="5" fillId="2" borderId="31" xfId="0" applyFont="1" applyFill="1" applyBorder="1" applyAlignment="1">
      <alignment vertical="center"/>
    </xf>
    <xf numFmtId="164" fontId="5" fillId="2" borderId="31" xfId="1" applyNumberFormat="1" applyFont="1" applyFill="1" applyBorder="1" applyAlignment="1">
      <alignment vertical="center"/>
    </xf>
    <xf numFmtId="165" fontId="0" fillId="2" borderId="33" xfId="2" applyNumberFormat="1" applyFont="1" applyFill="1" applyBorder="1" applyAlignment="1">
      <alignment horizontal="center" vertical="center"/>
    </xf>
    <xf numFmtId="165" fontId="5" fillId="2" borderId="29" xfId="2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164" fontId="3" fillId="2" borderId="2" xfId="1" applyNumberFormat="1" applyFont="1" applyFill="1" applyBorder="1" applyAlignment="1">
      <alignment vertical="center"/>
    </xf>
    <xf numFmtId="165" fontId="0" fillId="2" borderId="2" xfId="2" applyNumberFormat="1" applyFont="1" applyFill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9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0" fillId="0" borderId="0" xfId="1" applyNumberFormat="1" applyFont="1" applyAlignment="1">
      <alignment horizontal="center" vertical="center"/>
    </xf>
    <xf numFmtId="164" fontId="9" fillId="2" borderId="3" xfId="1" applyNumberFormat="1" applyFont="1" applyFill="1" applyBorder="1" applyAlignment="1">
      <alignment horizontal="center" vertical="center" wrapText="1"/>
    </xf>
    <xf numFmtId="0" fontId="0" fillId="2" borderId="16" xfId="0" applyFont="1" applyFill="1" applyBorder="1" applyAlignment="1">
      <alignment vertical="center"/>
    </xf>
    <xf numFmtId="0" fontId="0" fillId="2" borderId="17" xfId="0" applyFont="1" applyFill="1" applyBorder="1" applyAlignment="1">
      <alignment horizontal="center" vertical="center"/>
    </xf>
    <xf numFmtId="0" fontId="0" fillId="2" borderId="18" xfId="0" applyFont="1" applyFill="1" applyBorder="1" applyAlignment="1">
      <alignment vertical="center"/>
    </xf>
    <xf numFmtId="0" fontId="0" fillId="2" borderId="19" xfId="0" applyFont="1" applyFill="1" applyBorder="1" applyAlignment="1">
      <alignment vertical="center"/>
    </xf>
    <xf numFmtId="0" fontId="0" fillId="2" borderId="20" xfId="0" applyFont="1" applyFill="1" applyBorder="1" applyAlignment="1">
      <alignment vertical="center"/>
    </xf>
    <xf numFmtId="0" fontId="9" fillId="2" borderId="19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0" fontId="9" fillId="2" borderId="20" xfId="0" applyFont="1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0" fillId="2" borderId="25" xfId="0" applyFont="1" applyFill="1" applyBorder="1" applyAlignment="1">
      <alignment horizontal="left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ont="1" applyFill="1" applyBorder="1" applyAlignment="1">
      <alignment horizontal="center" vertical="center"/>
    </xf>
    <xf numFmtId="0" fontId="0" fillId="2" borderId="8" xfId="0" applyFont="1" applyFill="1" applyBorder="1" applyAlignment="1">
      <alignment horizontal="left" vertical="center"/>
    </xf>
    <xf numFmtId="0" fontId="0" fillId="2" borderId="8" xfId="0" applyFill="1" applyBorder="1" applyAlignment="1">
      <alignment horizontal="left" vertical="center"/>
    </xf>
    <xf numFmtId="0" fontId="0" fillId="2" borderId="10" xfId="0" applyFill="1" applyBorder="1" applyAlignment="1">
      <alignment horizontal="center" vertical="center"/>
    </xf>
    <xf numFmtId="0" fontId="0" fillId="2" borderId="11" xfId="0" applyFont="1" applyFill="1" applyBorder="1" applyAlignment="1">
      <alignment horizontal="center" vertical="center"/>
    </xf>
    <xf numFmtId="0" fontId="0" fillId="2" borderId="11" xfId="0" applyFont="1" applyFill="1" applyBorder="1" applyAlignment="1">
      <alignment horizontal="left" vertical="center"/>
    </xf>
    <xf numFmtId="0" fontId="0" fillId="2" borderId="21" xfId="0" applyFont="1" applyFill="1" applyBorder="1" applyAlignment="1">
      <alignment vertical="center"/>
    </xf>
    <xf numFmtId="0" fontId="0" fillId="2" borderId="22" xfId="0" applyFont="1" applyFill="1" applyBorder="1" applyAlignment="1">
      <alignment horizontal="center" vertical="center"/>
    </xf>
    <xf numFmtId="0" fontId="0" fillId="2" borderId="23" xfId="0" applyFont="1" applyFill="1" applyBorder="1" applyAlignment="1">
      <alignment vertical="center"/>
    </xf>
    <xf numFmtId="0" fontId="0" fillId="3" borderId="0" xfId="0" applyFont="1" applyFill="1" applyAlignment="1">
      <alignment vertical="center"/>
    </xf>
    <xf numFmtId="0" fontId="0" fillId="3" borderId="0" xfId="0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164" fontId="0" fillId="3" borderId="0" xfId="1" applyNumberFormat="1" applyFont="1" applyFill="1" applyAlignment="1">
      <alignment horizontal="center" vertical="center"/>
    </xf>
    <xf numFmtId="164" fontId="0" fillId="2" borderId="17" xfId="1" applyNumberFormat="1" applyFont="1" applyFill="1" applyBorder="1" applyAlignment="1">
      <alignment horizontal="center" vertical="center"/>
    </xf>
    <xf numFmtId="164" fontId="0" fillId="2" borderId="26" xfId="1" applyNumberFormat="1" applyFont="1" applyFill="1" applyBorder="1" applyAlignment="1">
      <alignment horizontal="center" vertical="center"/>
    </xf>
    <xf numFmtId="164" fontId="0" fillId="2" borderId="9" xfId="1" applyNumberFormat="1" applyFont="1" applyFill="1" applyBorder="1" applyAlignment="1">
      <alignment horizontal="center" vertical="center"/>
    </xf>
    <xf numFmtId="164" fontId="0" fillId="2" borderId="12" xfId="1" applyNumberFormat="1" applyFont="1" applyFill="1" applyBorder="1" applyAlignment="1">
      <alignment horizontal="center" vertical="center"/>
    </xf>
    <xf numFmtId="164" fontId="0" fillId="2" borderId="22" xfId="1" applyNumberFormat="1" applyFont="1" applyFill="1" applyBorder="1" applyAlignment="1">
      <alignment horizontal="center" vertical="center"/>
    </xf>
    <xf numFmtId="0" fontId="0" fillId="2" borderId="16" xfId="0" applyFill="1" applyBorder="1" applyAlignment="1">
      <alignment vertical="center"/>
    </xf>
    <xf numFmtId="0" fontId="0" fillId="2" borderId="17" xfId="0" applyFill="1" applyBorder="1" applyAlignment="1">
      <alignment horizontal="center" vertical="center"/>
    </xf>
    <xf numFmtId="0" fontId="0" fillId="2" borderId="17" xfId="0" applyFill="1" applyBorder="1" applyAlignment="1">
      <alignment vertical="center"/>
    </xf>
    <xf numFmtId="0" fontId="0" fillId="2" borderId="18" xfId="0" applyFill="1" applyBorder="1" applyAlignment="1">
      <alignment vertical="center"/>
    </xf>
    <xf numFmtId="0" fontId="0" fillId="2" borderId="19" xfId="0" applyFill="1" applyBorder="1" applyAlignment="1">
      <alignment vertical="center"/>
    </xf>
    <xf numFmtId="0" fontId="0" fillId="2" borderId="20" xfId="0" applyFill="1" applyBorder="1" applyAlignment="1">
      <alignment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0" fillId="2" borderId="26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0" xfId="0" applyFill="1" applyBorder="1" applyAlignment="1">
      <alignment vertical="center"/>
    </xf>
    <xf numFmtId="0" fontId="8" fillId="2" borderId="34" xfId="0" applyFont="1" applyFill="1" applyBorder="1" applyAlignment="1">
      <alignment vertical="center"/>
    </xf>
    <xf numFmtId="0" fontId="0" fillId="2" borderId="34" xfId="0" applyFill="1" applyBorder="1" applyAlignment="1">
      <alignment vertical="center"/>
    </xf>
    <xf numFmtId="0" fontId="0" fillId="2" borderId="34" xfId="0" applyFill="1" applyBorder="1" applyAlignment="1">
      <alignment horizontal="center" vertical="center"/>
    </xf>
    <xf numFmtId="0" fontId="0" fillId="2" borderId="21" xfId="0" applyFill="1" applyBorder="1" applyAlignment="1">
      <alignment vertical="center"/>
    </xf>
    <xf numFmtId="0" fontId="0" fillId="2" borderId="22" xfId="0" applyFill="1" applyBorder="1" applyAlignment="1">
      <alignment horizontal="center" vertical="center"/>
    </xf>
    <xf numFmtId="0" fontId="0" fillId="2" borderId="22" xfId="0" applyFill="1" applyBorder="1" applyAlignment="1">
      <alignment vertical="center"/>
    </xf>
    <xf numFmtId="0" fontId="0" fillId="2" borderId="23" xfId="0" applyFill="1" applyBorder="1" applyAlignment="1">
      <alignment vertical="center"/>
    </xf>
    <xf numFmtId="0" fontId="0" fillId="3" borderId="0" xfId="0" applyFill="1" applyAlignment="1">
      <alignment vertical="center"/>
    </xf>
    <xf numFmtId="0" fontId="0" fillId="3" borderId="0" xfId="0" applyFill="1" applyAlignment="1">
      <alignment horizontal="center" vertical="center"/>
    </xf>
    <xf numFmtId="0" fontId="11" fillId="2" borderId="25" xfId="3" applyFill="1" applyBorder="1" applyAlignment="1" applyProtection="1">
      <alignment vertical="center"/>
    </xf>
    <xf numFmtId="0" fontId="11" fillId="2" borderId="8" xfId="3" applyFill="1" applyBorder="1" applyAlignment="1" applyProtection="1">
      <alignment vertical="center"/>
    </xf>
    <xf numFmtId="0" fontId="11" fillId="2" borderId="11" xfId="3" applyFill="1" applyBorder="1" applyAlignment="1" applyProtection="1">
      <alignment vertical="center"/>
    </xf>
    <xf numFmtId="165" fontId="0" fillId="2" borderId="9" xfId="2" applyNumberFormat="1" applyFont="1" applyFill="1" applyBorder="1" applyAlignment="1">
      <alignment horizontal="center" vertical="center"/>
    </xf>
    <xf numFmtId="0" fontId="0" fillId="2" borderId="25" xfId="0" applyFill="1" applyBorder="1" applyAlignment="1">
      <alignment vertical="center"/>
    </xf>
    <xf numFmtId="0" fontId="14" fillId="2" borderId="0" xfId="0" applyFont="1" applyFill="1" applyBorder="1" applyAlignment="1">
      <alignment vertical="center"/>
    </xf>
    <xf numFmtId="0" fontId="13" fillId="2" borderId="0" xfId="0" applyFont="1" applyFill="1" applyBorder="1"/>
    <xf numFmtId="165" fontId="15" fillId="2" borderId="0" xfId="2" applyNumberFormat="1" applyFont="1" applyFill="1" applyBorder="1" applyAlignment="1">
      <alignment horizontal="center" vertical="center"/>
    </xf>
    <xf numFmtId="165" fontId="13" fillId="2" borderId="0" xfId="2" applyNumberFormat="1" applyFont="1" applyFill="1" applyBorder="1" applyAlignment="1">
      <alignment vertical="center"/>
    </xf>
    <xf numFmtId="165" fontId="16" fillId="2" borderId="0" xfId="2" applyNumberFormat="1" applyFont="1" applyFill="1" applyBorder="1" applyAlignment="1">
      <alignment horizontal="center" vertical="center"/>
    </xf>
    <xf numFmtId="0" fontId="13" fillId="2" borderId="22" xfId="0" applyFont="1" applyFill="1" applyBorder="1"/>
    <xf numFmtId="0" fontId="0" fillId="2" borderId="31" xfId="0" applyFill="1" applyBorder="1" applyAlignment="1">
      <alignment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0" fillId="2" borderId="28" xfId="0" applyFill="1" applyBorder="1" applyAlignment="1">
      <alignment horizontal="left" vertical="center" wrapText="1"/>
    </xf>
    <xf numFmtId="0" fontId="0" fillId="2" borderId="27" xfId="0" applyFill="1" applyBorder="1" applyAlignment="1">
      <alignment horizontal="left" vertical="center" wrapText="1"/>
    </xf>
    <xf numFmtId="0" fontId="0" fillId="2" borderId="4" xfId="0" applyFill="1" applyBorder="1" applyAlignment="1">
      <alignment vertical="center"/>
    </xf>
    <xf numFmtId="0" fontId="0" fillId="2" borderId="24" xfId="0" applyFill="1" applyBorder="1" applyAlignment="1">
      <alignment vertical="center"/>
    </xf>
    <xf numFmtId="0" fontId="0" fillId="2" borderId="7" xfId="0" applyFill="1" applyBorder="1" applyAlignment="1">
      <alignment vertical="center"/>
    </xf>
    <xf numFmtId="0" fontId="0" fillId="2" borderId="10" xfId="0" applyFill="1" applyBorder="1" applyAlignment="1">
      <alignment vertical="center"/>
    </xf>
    <xf numFmtId="165" fontId="0" fillId="2" borderId="6" xfId="2" applyNumberFormat="1" applyFont="1" applyFill="1" applyBorder="1" applyAlignment="1">
      <alignment horizontal="center" vertical="center"/>
    </xf>
    <xf numFmtId="165" fontId="0" fillId="2" borderId="26" xfId="2" applyNumberFormat="1" applyFont="1" applyFill="1" applyBorder="1" applyAlignment="1">
      <alignment horizontal="center" vertical="center"/>
    </xf>
    <xf numFmtId="165" fontId="0" fillId="2" borderId="9" xfId="2" applyNumberFormat="1" applyFont="1" applyFill="1" applyBorder="1" applyAlignment="1">
      <alignment horizontal="center" vertical="center"/>
    </xf>
    <xf numFmtId="165" fontId="0" fillId="2" borderId="12" xfId="2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0" fillId="2" borderId="37" xfId="0" applyFill="1" applyBorder="1" applyAlignment="1">
      <alignment vertical="center"/>
    </xf>
    <xf numFmtId="0" fontId="0" fillId="2" borderId="35" xfId="0" applyFill="1" applyBorder="1" applyAlignment="1">
      <alignment vertical="center"/>
    </xf>
    <xf numFmtId="0" fontId="0" fillId="2" borderId="13" xfId="0" applyFill="1" applyBorder="1" applyAlignment="1">
      <alignment vertical="center"/>
    </xf>
    <xf numFmtId="165" fontId="0" fillId="2" borderId="38" xfId="2" applyNumberFormat="1" applyFont="1" applyFill="1" applyBorder="1" applyAlignment="1">
      <alignment horizontal="center" vertical="center"/>
    </xf>
    <xf numFmtId="165" fontId="0" fillId="2" borderId="36" xfId="2" applyNumberFormat="1" applyFont="1" applyFill="1" applyBorder="1" applyAlignment="1">
      <alignment horizontal="center" vertical="center"/>
    </xf>
    <xf numFmtId="165" fontId="0" fillId="2" borderId="30" xfId="2" applyNumberFormat="1" applyFont="1" applyFill="1" applyBorder="1" applyAlignment="1">
      <alignment horizontal="center" vertical="center"/>
    </xf>
    <xf numFmtId="0" fontId="0" fillId="2" borderId="4" xfId="0" applyFill="1" applyBorder="1" applyAlignment="1">
      <alignment horizontal="left" vertical="center"/>
    </xf>
    <xf numFmtId="0" fontId="0" fillId="2" borderId="7" xfId="0" applyFill="1" applyBorder="1" applyAlignment="1">
      <alignment horizontal="left" vertical="center"/>
    </xf>
    <xf numFmtId="0" fontId="0" fillId="2" borderId="10" xfId="0" applyFill="1" applyBorder="1" applyAlignment="1">
      <alignment horizontal="left" vertical="center"/>
    </xf>
    <xf numFmtId="0" fontId="0" fillId="2" borderId="24" xfId="0" applyFill="1" applyBorder="1" applyAlignment="1">
      <alignment horizontal="left" vertical="center"/>
    </xf>
    <xf numFmtId="0" fontId="6" fillId="2" borderId="15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 wrapText="1"/>
    </xf>
    <xf numFmtId="165" fontId="3" fillId="2" borderId="12" xfId="2" applyNumberFormat="1" applyFont="1" applyFill="1" applyBorder="1" applyAlignment="1">
      <alignment horizontal="center" vertical="center"/>
    </xf>
    <xf numFmtId="165" fontId="3" fillId="2" borderId="28" xfId="2" applyNumberFormat="1" applyFont="1" applyFill="1" applyBorder="1" applyAlignment="1">
      <alignment horizontal="center" vertical="center"/>
    </xf>
    <xf numFmtId="165" fontId="3" fillId="2" borderId="9" xfId="2" applyNumberFormat="1" applyFont="1" applyFill="1" applyBorder="1" applyAlignment="1">
      <alignment horizontal="center" vertical="center"/>
    </xf>
    <xf numFmtId="165" fontId="3" fillId="2" borderId="27" xfId="2" applyNumberFormat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left" vertical="center" wrapText="1"/>
    </xf>
    <xf numFmtId="0" fontId="5" fillId="2" borderId="7" xfId="0" applyFont="1" applyFill="1" applyBorder="1" applyAlignment="1">
      <alignment horizontal="left" vertical="center" wrapText="1"/>
    </xf>
    <xf numFmtId="0" fontId="5" fillId="2" borderId="10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/>
    </xf>
    <xf numFmtId="0" fontId="5" fillId="2" borderId="7" xfId="0" applyFont="1" applyFill="1" applyBorder="1" applyAlignment="1">
      <alignment horizontal="left" vertical="center"/>
    </xf>
    <xf numFmtId="0" fontId="5" fillId="2" borderId="10" xfId="0" applyFont="1" applyFill="1" applyBorder="1" applyAlignment="1">
      <alignment horizontal="left" vertical="center"/>
    </xf>
    <xf numFmtId="0" fontId="5" fillId="2" borderId="32" xfId="0" applyFont="1" applyFill="1" applyBorder="1" applyAlignment="1">
      <alignment horizontal="left" vertical="center"/>
    </xf>
    <xf numFmtId="0" fontId="5" fillId="2" borderId="24" xfId="0" applyFont="1" applyFill="1" applyBorder="1" applyAlignment="1">
      <alignment horizontal="left" vertical="center"/>
    </xf>
    <xf numFmtId="0" fontId="3" fillId="2" borderId="7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</cellXfs>
  <cellStyles count="4">
    <cellStyle name="Hyperlink" xfId="3" builtinId="8"/>
    <cellStyle name="Normal" xfId="0" builtinId="0"/>
    <cellStyle name="Porcentagem" xfId="2" builtinId="5"/>
    <cellStyle name="Separador de milhares" xfId="1" builtinId="3"/>
  </cellStyles>
  <dxfs count="0"/>
  <tableStyles count="0" defaultTableStyle="TableStyleMedium9" defaultPivotStyle="PivotStyleLight16"/>
  <colors>
    <mruColors>
      <color rgb="FFFF66FF"/>
      <color rgb="FFFF99FF"/>
      <color rgb="FFFFCCFF"/>
      <color rgb="FFFFFFFF"/>
      <color rgb="FF66FF66"/>
      <color rgb="FF008000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18"/>
  <c:chart>
    <c:title>
      <c:tx>
        <c:rich>
          <a:bodyPr/>
          <a:lstStyle/>
          <a:p>
            <a:pPr>
              <a:defRPr/>
            </a:pPr>
            <a:r>
              <a:rPr lang="en-US" cap="small" baseline="0"/>
              <a:t>Perfil do Usuário</a:t>
            </a:r>
          </a:p>
        </c:rich>
      </c:tx>
      <c:layout/>
    </c:title>
    <c:view3D>
      <c:rotX val="30"/>
      <c:perspective val="30"/>
    </c:view3D>
    <c:plotArea>
      <c:layout>
        <c:manualLayout>
          <c:layoutTarget val="inner"/>
          <c:xMode val="edge"/>
          <c:yMode val="edge"/>
          <c:x val="2.7175913355658252E-2"/>
          <c:y val="0.16805179352580923"/>
          <c:w val="0.93583310706851364"/>
          <c:h val="0.7761087197433657"/>
        </c:manualLayout>
      </c:layout>
      <c:pie3DChart>
        <c:varyColors val="1"/>
        <c:ser>
          <c:idx val="0"/>
          <c:order val="0"/>
          <c:tx>
            <c:strRef>
              <c:f>Perfil!$G$4</c:f>
              <c:strCache>
                <c:ptCount val="1"/>
                <c:pt idx="0">
                  <c:v>% Sexo</c:v>
                </c:pt>
              </c:strCache>
            </c:strRef>
          </c:tx>
          <c:spPr>
            <a:solidFill>
              <a:schemeClr val="tx2"/>
            </a:solidFill>
          </c:spPr>
          <c:explosion val="25"/>
          <c:dPt>
            <c:idx val="0"/>
            <c:spPr>
              <a:solidFill>
                <a:schemeClr val="accent2"/>
              </a:solidFill>
            </c:spPr>
          </c:dPt>
          <c:dLbls>
            <c:dLbl>
              <c:idx val="7"/>
              <c:layout>
                <c:manualLayout>
                  <c:x val="0.20258454994240271"/>
                  <c:y val="5.0059400469678106E-2"/>
                </c:manualLayout>
              </c:layout>
              <c:showCatName val="1"/>
              <c:showPercent val="1"/>
            </c:dLbl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pt-BR"/>
              </a:p>
            </c:txPr>
            <c:showCatName val="1"/>
            <c:showPercent val="1"/>
            <c:showLeaderLines val="1"/>
          </c:dLbls>
          <c:cat>
            <c:strRef>
              <c:f>Perfil!$C$5:$C$17</c:f>
              <c:strCache>
                <c:ptCount val="8"/>
                <c:pt idx="0">
                  <c:v>Feminino</c:v>
                </c:pt>
                <c:pt idx="7">
                  <c:v>Masculino</c:v>
                </c:pt>
              </c:strCache>
            </c:strRef>
          </c:cat>
          <c:val>
            <c:numRef>
              <c:f>Perfil!$G$5:$G$17</c:f>
              <c:numCache>
                <c:formatCode>0.0%</c:formatCode>
                <c:ptCount val="13"/>
                <c:pt idx="0">
                  <c:v>0.5596789599792773</c:v>
                </c:pt>
                <c:pt idx="7">
                  <c:v>0.44031159607995513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spPr>
    <a:ln w="19050">
      <a:solidFill>
        <a:schemeClr val="tx1">
          <a:lumMod val="50000"/>
          <a:lumOff val="50000"/>
        </a:schemeClr>
      </a:solidFill>
    </a:ln>
  </c:spPr>
  <c:printSettings>
    <c:headerFooter/>
    <c:pageMargins b="0.78740157499999996" l="0.511811024" r="0.511811024" t="0.78740157499999996" header="0.31496062000000158" footer="0.31496062000000158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18"/>
  <c:chart>
    <c:title>
      <c:tx>
        <c:rich>
          <a:bodyPr/>
          <a:lstStyle/>
          <a:p>
            <a:pPr>
              <a:defRPr/>
            </a:pPr>
            <a:r>
              <a:rPr lang="en-US"/>
              <a:t>Responsável pelas Despesas com Transporte</a:t>
            </a:r>
          </a:p>
          <a:p>
            <a:pPr>
              <a:defRPr/>
            </a:pPr>
            <a:r>
              <a:rPr lang="en-US" sz="1200" b="0"/>
              <a:t>(apenas estudando)</a:t>
            </a:r>
          </a:p>
        </c:rich>
      </c:tx>
      <c:layout/>
    </c:title>
    <c:plotArea>
      <c:layout>
        <c:manualLayout>
          <c:layoutTarget val="inner"/>
          <c:xMode val="edge"/>
          <c:yMode val="edge"/>
          <c:x val="2.8985507246376812E-2"/>
          <c:y val="0.26215296004666216"/>
          <c:w val="0.96837944664031972"/>
          <c:h val="0.60094889180519506"/>
        </c:manualLayout>
      </c:layout>
      <c:barChart>
        <c:barDir val="col"/>
        <c:grouping val="clustered"/>
        <c:ser>
          <c:idx val="0"/>
          <c:order val="0"/>
          <c:tx>
            <c:strRef>
              <c:f>'Respon. Despesa'!$F$4</c:f>
              <c:strCache>
                <c:ptCount val="1"/>
                <c:pt idx="0">
                  <c:v>% Ocupação</c:v>
                </c:pt>
              </c:strCache>
            </c:strRef>
          </c:tx>
          <c:spPr>
            <a:solidFill>
              <a:schemeClr val="accent3">
                <a:lumMod val="50000"/>
              </a:schemeClr>
            </a:solidFill>
          </c:spPr>
          <c:cat>
            <c:strRef>
              <c:f>'Respon. Despesa'!$D$6:$D$9</c:f>
              <c:strCache>
                <c:ptCount val="4"/>
                <c:pt idx="0">
                  <c:v>Não tenho despesas</c:v>
                </c:pt>
                <c:pt idx="1">
                  <c:v>Recebo vale-transporte</c:v>
                </c:pt>
                <c:pt idx="2">
                  <c:v>Recursos próprios</c:v>
                </c:pt>
                <c:pt idx="3">
                  <c:v>Terceiros - Pais ou Parentes</c:v>
                </c:pt>
              </c:strCache>
            </c:strRef>
          </c:cat>
          <c:val>
            <c:numRef>
              <c:f>'Respon. Despesa'!$F$6:$F$9</c:f>
              <c:numCache>
                <c:formatCode>0.0%</c:formatCode>
                <c:ptCount val="4"/>
                <c:pt idx="0">
                  <c:v>1.6789660817516754E-2</c:v>
                </c:pt>
                <c:pt idx="1">
                  <c:v>1.0928787026142119E-2</c:v>
                </c:pt>
                <c:pt idx="2">
                  <c:v>0.14636303951160451</c:v>
                </c:pt>
                <c:pt idx="3">
                  <c:v>0.62770715028734159</c:v>
                </c:pt>
              </c:numCache>
            </c:numRef>
          </c:val>
        </c:ser>
        <c:dLbls>
          <c:showVal val="1"/>
        </c:dLbls>
        <c:overlap val="-25"/>
        <c:axId val="86140800"/>
        <c:axId val="86142336"/>
      </c:barChart>
      <c:catAx>
        <c:axId val="86140800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sz="750"/>
            </a:pPr>
            <a:endParaRPr lang="pt-BR"/>
          </a:p>
        </c:txPr>
        <c:crossAx val="86142336"/>
        <c:crosses val="autoZero"/>
        <c:auto val="1"/>
        <c:lblAlgn val="ctr"/>
        <c:lblOffset val="100"/>
      </c:catAx>
      <c:valAx>
        <c:axId val="86142336"/>
        <c:scaling>
          <c:orientation val="minMax"/>
        </c:scaling>
        <c:delete val="1"/>
        <c:axPos val="l"/>
        <c:numFmt formatCode="0.0%" sourceLinked="1"/>
        <c:tickLblPos val="none"/>
        <c:crossAx val="86140800"/>
        <c:crosses val="autoZero"/>
        <c:crossBetween val="between"/>
      </c:valAx>
    </c:plotArea>
    <c:plotVisOnly val="1"/>
  </c:chart>
  <c:spPr>
    <a:ln w="19050">
      <a:solidFill>
        <a:schemeClr val="tx1">
          <a:lumMod val="50000"/>
          <a:lumOff val="50000"/>
        </a:schemeClr>
      </a:solidFill>
    </a:ln>
  </c:spPr>
  <c:printSettings>
    <c:headerFooter/>
    <c:pageMargins b="0.78740157499999996" l="0.511811024" r="0.511811024" t="0.78740157499999996" header="0.31496062000000175" footer="0.3149606200000017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18"/>
  <c:chart>
    <c:title>
      <c:tx>
        <c:rich>
          <a:bodyPr/>
          <a:lstStyle/>
          <a:p>
            <a:pPr>
              <a:defRPr/>
            </a:pPr>
            <a:r>
              <a:rPr lang="pt-BR"/>
              <a:t>Responsável pelas Despesas</a:t>
            </a:r>
            <a:r>
              <a:rPr lang="pt-BR" baseline="0"/>
              <a:t> </a:t>
            </a:r>
            <a:r>
              <a:rPr lang="pt-BR"/>
              <a:t>com Transporte </a:t>
            </a:r>
          </a:p>
          <a:p>
            <a:pPr>
              <a:defRPr/>
            </a:pPr>
            <a:r>
              <a:rPr lang="pt-BR" sz="1200" b="0"/>
              <a:t>(apenas trabalhando)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spPr>
            <a:solidFill>
              <a:schemeClr val="accent4">
                <a:lumMod val="75000"/>
              </a:schemeClr>
            </a:solidFill>
          </c:spPr>
          <c:cat>
            <c:strRef>
              <c:f>'Respon. Despesa'!$D$11:$D$14</c:f>
              <c:strCache>
                <c:ptCount val="4"/>
                <c:pt idx="0">
                  <c:v>Não tenho despesas</c:v>
                </c:pt>
                <c:pt idx="1">
                  <c:v>Recebo vale-transporte</c:v>
                </c:pt>
                <c:pt idx="2">
                  <c:v>Recursos próprios</c:v>
                </c:pt>
                <c:pt idx="3">
                  <c:v>Terceiros - Pais ou Parentes</c:v>
                </c:pt>
              </c:strCache>
            </c:strRef>
          </c:cat>
          <c:val>
            <c:numRef>
              <c:f>'Respon. Despesa'!$F$11:$F$14</c:f>
              <c:numCache>
                <c:formatCode>0.0%</c:formatCode>
                <c:ptCount val="4"/>
                <c:pt idx="0">
                  <c:v>1.033556578122501E-2</c:v>
                </c:pt>
                <c:pt idx="1">
                  <c:v>0.45309193726594688</c:v>
                </c:pt>
                <c:pt idx="2">
                  <c:v>0.32558135259501386</c:v>
                </c:pt>
                <c:pt idx="3">
                  <c:v>1.6909735691161089E-2</c:v>
                </c:pt>
              </c:numCache>
            </c:numRef>
          </c:val>
        </c:ser>
        <c:dLbls>
          <c:showVal val="1"/>
        </c:dLbls>
        <c:overlap val="-25"/>
        <c:axId val="86170624"/>
        <c:axId val="86192896"/>
      </c:barChart>
      <c:catAx>
        <c:axId val="86170624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sz="750"/>
            </a:pPr>
            <a:endParaRPr lang="pt-BR"/>
          </a:p>
        </c:txPr>
        <c:crossAx val="86192896"/>
        <c:crosses val="autoZero"/>
        <c:auto val="1"/>
        <c:lblAlgn val="ctr"/>
        <c:lblOffset val="100"/>
      </c:catAx>
      <c:valAx>
        <c:axId val="86192896"/>
        <c:scaling>
          <c:orientation val="minMax"/>
        </c:scaling>
        <c:delete val="1"/>
        <c:axPos val="l"/>
        <c:numFmt formatCode="0.0%" sourceLinked="1"/>
        <c:tickLblPos val="none"/>
        <c:crossAx val="86170624"/>
        <c:crosses val="autoZero"/>
        <c:crossBetween val="between"/>
      </c:valAx>
    </c:plotArea>
    <c:plotVisOnly val="1"/>
  </c:chart>
  <c:spPr>
    <a:ln w="19050">
      <a:solidFill>
        <a:schemeClr val="tx1">
          <a:lumMod val="50000"/>
          <a:lumOff val="50000"/>
        </a:schemeClr>
      </a:solidFill>
    </a:ln>
  </c:spPr>
  <c:printSettings>
    <c:headerFooter/>
    <c:pageMargins b="0.78740157499999996" l="0.511811024" r="0.511811024" t="0.78740157499999996" header="0.31496062000000175" footer="0.3149606200000017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18"/>
  <c:chart>
    <c:title>
      <c:tx>
        <c:rich>
          <a:bodyPr/>
          <a:lstStyle/>
          <a:p>
            <a:pPr>
              <a:defRPr/>
            </a:pPr>
            <a:r>
              <a:rPr lang="pt-BR"/>
              <a:t>Responsável pelas Despesas com Transporte </a:t>
            </a:r>
          </a:p>
          <a:p>
            <a:pPr>
              <a:defRPr/>
            </a:pPr>
            <a:r>
              <a:rPr lang="pt-BR" sz="1200" b="0"/>
              <a:t>(estudando e trabalhando)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cat>
            <c:strRef>
              <c:f>'Respon. Despesa'!$D$16:$D$19</c:f>
              <c:strCache>
                <c:ptCount val="4"/>
                <c:pt idx="0">
                  <c:v>Não tenho despesas</c:v>
                </c:pt>
                <c:pt idx="1">
                  <c:v>Recebo vale-transporte</c:v>
                </c:pt>
                <c:pt idx="2">
                  <c:v>Recursos próprios</c:v>
                </c:pt>
                <c:pt idx="3">
                  <c:v>Terceiros - Pais ou Parentes</c:v>
                </c:pt>
              </c:strCache>
            </c:strRef>
          </c:cat>
          <c:val>
            <c:numRef>
              <c:f>'Respon. Despesa'!$F$16:$F$19</c:f>
              <c:numCache>
                <c:formatCode>0.0%</c:formatCode>
                <c:ptCount val="4"/>
                <c:pt idx="0">
                  <c:v>7.6632620465398194E-3</c:v>
                </c:pt>
                <c:pt idx="1">
                  <c:v>0.26849265699612579</c:v>
                </c:pt>
                <c:pt idx="2">
                  <c:v>0.45875222173987829</c:v>
                </c:pt>
                <c:pt idx="3">
                  <c:v>6.5478462433143036E-2</c:v>
                </c:pt>
              </c:numCache>
            </c:numRef>
          </c:val>
        </c:ser>
        <c:dLbls>
          <c:showVal val="1"/>
        </c:dLbls>
        <c:overlap val="-25"/>
        <c:axId val="86229376"/>
        <c:axId val="86230912"/>
      </c:barChart>
      <c:catAx>
        <c:axId val="86229376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sz="750"/>
            </a:pPr>
            <a:endParaRPr lang="pt-BR"/>
          </a:p>
        </c:txPr>
        <c:crossAx val="86230912"/>
        <c:crosses val="autoZero"/>
        <c:auto val="1"/>
        <c:lblAlgn val="ctr"/>
        <c:lblOffset val="100"/>
      </c:catAx>
      <c:valAx>
        <c:axId val="86230912"/>
        <c:scaling>
          <c:orientation val="minMax"/>
        </c:scaling>
        <c:delete val="1"/>
        <c:axPos val="l"/>
        <c:numFmt formatCode="0.0%" sourceLinked="1"/>
        <c:tickLblPos val="none"/>
        <c:crossAx val="86229376"/>
        <c:crosses val="autoZero"/>
        <c:crossBetween val="between"/>
      </c:valAx>
    </c:plotArea>
    <c:plotVisOnly val="1"/>
  </c:chart>
  <c:spPr>
    <a:ln w="19050">
      <a:solidFill>
        <a:schemeClr val="tx1">
          <a:lumMod val="50000"/>
          <a:lumOff val="50000"/>
        </a:schemeClr>
      </a:solidFill>
    </a:ln>
  </c:spPr>
  <c:printSettings>
    <c:headerFooter/>
    <c:pageMargins b="0.78740157499999996" l="0.511811024" r="0.511811024" t="0.78740157499999996" header="0.31496062000000175" footer="0.31496062000000175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18"/>
  <c:chart>
    <c:title>
      <c:tx>
        <c:rich>
          <a:bodyPr/>
          <a:lstStyle/>
          <a:p>
            <a:pPr>
              <a:defRPr/>
            </a:pPr>
            <a:r>
              <a:rPr lang="pt-BR" sz="1700"/>
              <a:t>Meio de Transporte para ir ao Trabalho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'Meio Trabalho'!$D$5:$D$16</c:f>
              <c:strCache>
                <c:ptCount val="12"/>
                <c:pt idx="0">
                  <c:v>Ônibus Municipal</c:v>
                </c:pt>
                <c:pt idx="1">
                  <c:v>Ônibus Intermunicipal</c:v>
                </c:pt>
                <c:pt idx="2">
                  <c:v>Metrô</c:v>
                </c:pt>
                <c:pt idx="3">
                  <c:v>Trem</c:v>
                </c:pt>
                <c:pt idx="4">
                  <c:v>Carro</c:v>
                </c:pt>
                <c:pt idx="5">
                  <c:v>Ônibus Fretado</c:v>
                </c:pt>
                <c:pt idx="6">
                  <c:v>Taxi</c:v>
                </c:pt>
                <c:pt idx="7">
                  <c:v>Motocicleta</c:v>
                </c:pt>
                <c:pt idx="8">
                  <c:v>Bicicleta</c:v>
                </c:pt>
                <c:pt idx="9">
                  <c:v>Carona</c:v>
                </c:pt>
                <c:pt idx="10">
                  <c:v>A pé</c:v>
                </c:pt>
                <c:pt idx="11">
                  <c:v>Trabalho em Casa</c:v>
                </c:pt>
              </c:strCache>
            </c:strRef>
          </c:cat>
          <c:val>
            <c:numRef>
              <c:f>'Meio Trabalho'!$I$5:$I$16</c:f>
              <c:numCache>
                <c:formatCode>0.0%</c:formatCode>
                <c:ptCount val="12"/>
                <c:pt idx="0">
                  <c:v>0.37895887700482156</c:v>
                </c:pt>
                <c:pt idx="1">
                  <c:v>6.5553958209492169E-2</c:v>
                </c:pt>
                <c:pt idx="2">
                  <c:v>0.2634562352942279</c:v>
                </c:pt>
                <c:pt idx="3">
                  <c:v>0.16635305282812229</c:v>
                </c:pt>
                <c:pt idx="4">
                  <c:v>2.9021107921103281E-2</c:v>
                </c:pt>
                <c:pt idx="5">
                  <c:v>8.8027352560508254E-3</c:v>
                </c:pt>
                <c:pt idx="6">
                  <c:v>6.980542825972191E-3</c:v>
                </c:pt>
                <c:pt idx="7">
                  <c:v>3.2630828966395305E-3</c:v>
                </c:pt>
                <c:pt idx="8">
                  <c:v>6.7969182931724931E-3</c:v>
                </c:pt>
                <c:pt idx="9">
                  <c:v>1.216840430749427E-2</c:v>
                </c:pt>
                <c:pt idx="10">
                  <c:v>5.419546925202514E-2</c:v>
                </c:pt>
                <c:pt idx="11">
                  <c:v>4.4496159108783958E-3</c:v>
                </c:pt>
              </c:numCache>
            </c:numRef>
          </c:val>
        </c:ser>
        <c:dLbls>
          <c:showVal val="1"/>
        </c:dLbls>
        <c:shape val="box"/>
        <c:axId val="87619840"/>
        <c:axId val="87629824"/>
        <c:axId val="0"/>
      </c:bar3DChart>
      <c:catAx>
        <c:axId val="87619840"/>
        <c:scaling>
          <c:orientation val="minMax"/>
        </c:scaling>
        <c:axPos val="b"/>
        <c:majorTickMark val="none"/>
        <c:tickLblPos val="nextTo"/>
        <c:txPr>
          <a:bodyPr rot="-5400000" vert="horz"/>
          <a:lstStyle/>
          <a:p>
            <a:pPr>
              <a:defRPr sz="900"/>
            </a:pPr>
            <a:endParaRPr lang="pt-BR"/>
          </a:p>
        </c:txPr>
        <c:crossAx val="87629824"/>
        <c:crosses val="autoZero"/>
        <c:auto val="1"/>
        <c:lblAlgn val="ctr"/>
        <c:lblOffset val="100"/>
      </c:catAx>
      <c:valAx>
        <c:axId val="87629824"/>
        <c:scaling>
          <c:orientation val="minMax"/>
        </c:scaling>
        <c:delete val="1"/>
        <c:axPos val="l"/>
        <c:numFmt formatCode="0.0%" sourceLinked="1"/>
        <c:tickLblPos val="none"/>
        <c:crossAx val="87619840"/>
        <c:crosses val="autoZero"/>
        <c:crossBetween val="between"/>
      </c:valAx>
    </c:plotArea>
    <c:plotVisOnly val="1"/>
  </c:chart>
  <c:spPr>
    <a:ln w="19050">
      <a:solidFill>
        <a:schemeClr val="tx1">
          <a:lumMod val="50000"/>
          <a:lumOff val="50000"/>
        </a:schemeClr>
      </a:solidFill>
    </a:ln>
  </c:spPr>
  <c:printSettings>
    <c:headerFooter/>
    <c:pageMargins b="0.78740157499999996" l="0.511811024" r="0.511811024" t="0.78740157499999996" header="0.31496062000000158" footer="0.31496062000000158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23"/>
  <c:chart>
    <c:title>
      <c:tx>
        <c:rich>
          <a:bodyPr/>
          <a:lstStyle/>
          <a:p>
            <a:pPr>
              <a:defRPr/>
            </a:pPr>
            <a:r>
              <a:rPr lang="pt-BR"/>
              <a:t>Meio de Transporte para ir aos Estudos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'Meio Estudo'!$D$5:$D$16</c:f>
              <c:strCache>
                <c:ptCount val="11"/>
                <c:pt idx="0">
                  <c:v>Ônibus Municipal</c:v>
                </c:pt>
                <c:pt idx="1">
                  <c:v>Ônibus Intermunicipal</c:v>
                </c:pt>
                <c:pt idx="2">
                  <c:v>Metrô</c:v>
                </c:pt>
                <c:pt idx="3">
                  <c:v>Trem</c:v>
                </c:pt>
                <c:pt idx="4">
                  <c:v>Carro</c:v>
                </c:pt>
                <c:pt idx="5">
                  <c:v>Ônibus Fretado</c:v>
                </c:pt>
                <c:pt idx="6">
                  <c:v>Taxi</c:v>
                </c:pt>
                <c:pt idx="7">
                  <c:v>Motocicleta</c:v>
                </c:pt>
                <c:pt idx="8">
                  <c:v>Bicicleta</c:v>
                </c:pt>
                <c:pt idx="9">
                  <c:v>Carona</c:v>
                </c:pt>
                <c:pt idx="10">
                  <c:v>A pé</c:v>
                </c:pt>
              </c:strCache>
            </c:strRef>
          </c:cat>
          <c:val>
            <c:numRef>
              <c:f>'Meio Estudo'!$I$5:$I$16</c:f>
              <c:numCache>
                <c:formatCode>0.0%</c:formatCode>
                <c:ptCount val="12"/>
                <c:pt idx="0">
                  <c:v>0.40117610013786664</c:v>
                </c:pt>
                <c:pt idx="1">
                  <c:v>6.6490127012509892E-2</c:v>
                </c:pt>
                <c:pt idx="2">
                  <c:v>0.25823286592113853</c:v>
                </c:pt>
                <c:pt idx="3">
                  <c:v>0.14926618374860109</c:v>
                </c:pt>
                <c:pt idx="4">
                  <c:v>2.035961156877257E-2</c:v>
                </c:pt>
                <c:pt idx="5">
                  <c:v>7.0821140330330039E-3</c:v>
                </c:pt>
                <c:pt idx="6">
                  <c:v>3.257699141385316E-3</c:v>
                </c:pt>
                <c:pt idx="7">
                  <c:v>1.6048392979616196E-3</c:v>
                </c:pt>
                <c:pt idx="8">
                  <c:v>5.2034476552227475E-3</c:v>
                </c:pt>
                <c:pt idx="9">
                  <c:v>1.5909463309920567E-2</c:v>
                </c:pt>
                <c:pt idx="10">
                  <c:v>7.1417548173588044E-2</c:v>
                </c:pt>
              </c:numCache>
            </c:numRef>
          </c:val>
        </c:ser>
        <c:dLbls>
          <c:showVal val="1"/>
        </c:dLbls>
        <c:shape val="box"/>
        <c:axId val="87675264"/>
        <c:axId val="87676800"/>
        <c:axId val="0"/>
      </c:bar3DChart>
      <c:catAx>
        <c:axId val="87675264"/>
        <c:scaling>
          <c:orientation val="minMax"/>
        </c:scaling>
        <c:axPos val="b"/>
        <c:majorTickMark val="none"/>
        <c:tickLblPos val="nextTo"/>
        <c:txPr>
          <a:bodyPr rot="-5400000" vert="horz"/>
          <a:lstStyle/>
          <a:p>
            <a:pPr>
              <a:defRPr/>
            </a:pPr>
            <a:endParaRPr lang="pt-BR"/>
          </a:p>
        </c:txPr>
        <c:crossAx val="87676800"/>
        <c:crosses val="autoZero"/>
        <c:auto val="1"/>
        <c:lblAlgn val="ctr"/>
        <c:lblOffset val="100"/>
      </c:catAx>
      <c:valAx>
        <c:axId val="87676800"/>
        <c:scaling>
          <c:orientation val="minMax"/>
        </c:scaling>
        <c:delete val="1"/>
        <c:axPos val="l"/>
        <c:numFmt formatCode="0.0%" sourceLinked="1"/>
        <c:tickLblPos val="none"/>
        <c:crossAx val="87675264"/>
        <c:crosses val="autoZero"/>
        <c:crossBetween val="between"/>
      </c:valAx>
    </c:plotArea>
    <c:plotVisOnly val="1"/>
  </c:chart>
  <c:spPr>
    <a:ln w="19050">
      <a:solidFill>
        <a:schemeClr val="tx1">
          <a:lumMod val="50000"/>
          <a:lumOff val="50000"/>
        </a:schemeClr>
      </a:solidFill>
    </a:ln>
  </c:spPr>
  <c:printSettings>
    <c:headerFooter/>
    <c:pageMargins b="0.78740157499999996" l="0.511811024" r="0.511811024" t="0.78740157499999996" header="0.31496062000000175" footer="0.31496062000000175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19"/>
  <c:chart>
    <c:title>
      <c:tx>
        <c:rich>
          <a:bodyPr/>
          <a:lstStyle/>
          <a:p>
            <a:pPr>
              <a:defRPr/>
            </a:pPr>
            <a:r>
              <a:rPr lang="pt-BR"/>
              <a:t>Conforto</a:t>
            </a:r>
          </a:p>
        </c:rich>
      </c:tx>
      <c:layout/>
    </c:title>
    <c:view3D>
      <c:rotX val="30"/>
      <c:perspective val="30"/>
    </c:view3D>
    <c:plotArea>
      <c:layout>
        <c:manualLayout>
          <c:layoutTarget val="inner"/>
          <c:xMode val="edge"/>
          <c:yMode val="edge"/>
          <c:x val="6.7164466906262113E-2"/>
          <c:y val="0.33076827708094558"/>
          <c:w val="0.88899397460924945"/>
          <c:h val="0.62640340811669903"/>
        </c:manualLayout>
      </c:layout>
      <c:pie3DChart>
        <c:varyColors val="1"/>
        <c:ser>
          <c:idx val="0"/>
          <c:order val="0"/>
          <c:explosion val="25"/>
          <c:dLbls>
            <c:showCatName val="1"/>
            <c:showPercent val="1"/>
            <c:showLeaderLines val="1"/>
          </c:dLbls>
          <c:cat>
            <c:strRef>
              <c:f>Transporte!$D$5:$D$9</c:f>
              <c:strCache>
                <c:ptCount val="5"/>
                <c:pt idx="0">
                  <c:v>Muito Bom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Muito Ruim</c:v>
                </c:pt>
              </c:strCache>
            </c:strRef>
          </c:cat>
          <c:val>
            <c:numRef>
              <c:f>Transporte!$F$5:$F$9</c:f>
              <c:numCache>
                <c:formatCode>0.0%</c:formatCode>
                <c:ptCount val="5"/>
                <c:pt idx="0">
                  <c:v>4.1880401525858799E-2</c:v>
                </c:pt>
                <c:pt idx="1">
                  <c:v>0.25317670046907464</c:v>
                </c:pt>
                <c:pt idx="2">
                  <c:v>0.42731613477130193</c:v>
                </c:pt>
                <c:pt idx="3">
                  <c:v>0.17970964289287628</c:v>
                </c:pt>
                <c:pt idx="4">
                  <c:v>9.7917120340888356E-2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spPr>
    <a:ln w="19050">
      <a:solidFill>
        <a:schemeClr val="tx1">
          <a:lumMod val="50000"/>
          <a:lumOff val="50000"/>
        </a:schemeClr>
      </a:solidFill>
    </a:ln>
  </c:spPr>
  <c:printSettings>
    <c:headerFooter/>
    <c:pageMargins b="0.78740157499999996" l="0.511811024" r="0.511811024" t="0.78740157499999996" header="0.31496062000000158" footer="0.31496062000000158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4"/>
  <c:chart>
    <c:title>
      <c:tx>
        <c:rich>
          <a:bodyPr/>
          <a:lstStyle/>
          <a:p>
            <a:pPr>
              <a:defRPr/>
            </a:pPr>
            <a:r>
              <a:rPr lang="pt-BR"/>
              <a:t>Segurança</a:t>
            </a:r>
          </a:p>
        </c:rich>
      </c:tx>
      <c:layout/>
    </c:title>
    <c:view3D>
      <c:rotX val="30"/>
      <c:perspective val="30"/>
    </c:view3D>
    <c:plotArea>
      <c:layout>
        <c:manualLayout>
          <c:layoutTarget val="inner"/>
          <c:xMode val="edge"/>
          <c:yMode val="edge"/>
          <c:x val="3.3497805431689801E-2"/>
          <c:y val="0.32942746951573426"/>
          <c:w val="0.95233912208133076"/>
          <c:h val="0.67057253048426801"/>
        </c:manualLayout>
      </c:layout>
      <c:pie3DChart>
        <c:varyColors val="1"/>
        <c:ser>
          <c:idx val="0"/>
          <c:order val="0"/>
          <c:explosion val="25"/>
          <c:dLbls>
            <c:showCatName val="1"/>
            <c:showPercent val="1"/>
            <c:showLeaderLines val="1"/>
          </c:dLbls>
          <c:cat>
            <c:strRef>
              <c:f>Transporte!$D$10:$D$14</c:f>
              <c:strCache>
                <c:ptCount val="5"/>
                <c:pt idx="0">
                  <c:v>Muito Bom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Muito Ruim</c:v>
                </c:pt>
              </c:strCache>
            </c:strRef>
          </c:cat>
          <c:val>
            <c:numRef>
              <c:f>Transporte!$F$10:$F$14</c:f>
              <c:numCache>
                <c:formatCode>0.0%</c:formatCode>
                <c:ptCount val="5"/>
                <c:pt idx="0">
                  <c:v>4.0451060732357325E-2</c:v>
                </c:pt>
                <c:pt idx="1">
                  <c:v>0.27831037553732646</c:v>
                </c:pt>
                <c:pt idx="2">
                  <c:v>0.43729611783194322</c:v>
                </c:pt>
                <c:pt idx="3">
                  <c:v>0.16733138892289837</c:v>
                </c:pt>
                <c:pt idx="4">
                  <c:v>7.6611056975474601E-2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spPr>
    <a:ln w="19050">
      <a:solidFill>
        <a:schemeClr val="tx1">
          <a:lumMod val="50000"/>
          <a:lumOff val="50000"/>
        </a:schemeClr>
      </a:solidFill>
    </a:ln>
  </c:spPr>
  <c:printSettings>
    <c:headerFooter/>
    <c:pageMargins b="0.78740157499999996" l="0.511811024" r="0.511811024" t="0.78740157499999996" header="0.31496062000000158" footer="0.31496062000000158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5"/>
  <c:chart>
    <c:title>
      <c:tx>
        <c:rich>
          <a:bodyPr/>
          <a:lstStyle/>
          <a:p>
            <a:pPr>
              <a:defRPr/>
            </a:pPr>
            <a:r>
              <a:rPr lang="pt-BR"/>
              <a:t>Rapidez</a:t>
            </a:r>
          </a:p>
        </c:rich>
      </c:tx>
      <c:layout/>
    </c:title>
    <c:view3D>
      <c:rotX val="30"/>
      <c:perspective val="30"/>
    </c:view3D>
    <c:plotArea>
      <c:layout>
        <c:manualLayout>
          <c:layoutTarget val="inner"/>
          <c:xMode val="edge"/>
          <c:yMode val="edge"/>
          <c:x val="6.7132169284997309E-2"/>
          <c:y val="0.3307684515851973"/>
          <c:w val="0.91205735427997869"/>
          <c:h val="0.64650372413443813"/>
        </c:manualLayout>
      </c:layout>
      <c:pie3DChart>
        <c:varyColors val="1"/>
        <c:ser>
          <c:idx val="0"/>
          <c:order val="0"/>
          <c:explosion val="25"/>
          <c:dLbls>
            <c:showCatName val="1"/>
            <c:showPercent val="1"/>
            <c:showLeaderLines val="1"/>
          </c:dLbls>
          <c:cat>
            <c:strRef>
              <c:f>Transporte!$D$15:$D$19</c:f>
              <c:strCache>
                <c:ptCount val="5"/>
                <c:pt idx="0">
                  <c:v>Muito Bom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Muito Ruim</c:v>
                </c:pt>
              </c:strCache>
            </c:strRef>
          </c:cat>
          <c:val>
            <c:numRef>
              <c:f>Transporte!$F$15:$F$19</c:f>
              <c:numCache>
                <c:formatCode>0.0%</c:formatCode>
                <c:ptCount val="5"/>
                <c:pt idx="0">
                  <c:v>3.9669188509338267E-2</c:v>
                </c:pt>
                <c:pt idx="1">
                  <c:v>0.23336121789070977</c:v>
                </c:pt>
                <c:pt idx="2">
                  <c:v>0.41307482708377297</c:v>
                </c:pt>
                <c:pt idx="3">
                  <c:v>0.19478211262636666</c:v>
                </c:pt>
                <c:pt idx="4">
                  <c:v>0.11911265388981235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spPr>
    <a:ln w="19050">
      <a:solidFill>
        <a:schemeClr val="tx1">
          <a:lumMod val="50000"/>
          <a:lumOff val="50000"/>
        </a:schemeClr>
      </a:solidFill>
    </a:ln>
  </c:spPr>
  <c:printSettings>
    <c:headerFooter/>
    <c:pageMargins b="0.78740157499999996" l="0.511811024" r="0.511811024" t="0.78740157499999996" header="0.31496062000000158" footer="0.31496062000000158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6"/>
  <c:chart>
    <c:title>
      <c:tx>
        <c:rich>
          <a:bodyPr/>
          <a:lstStyle/>
          <a:p>
            <a:pPr>
              <a:defRPr/>
            </a:pPr>
            <a:r>
              <a:rPr lang="pt-BR"/>
              <a:t>Confiança</a:t>
            </a:r>
          </a:p>
        </c:rich>
      </c:tx>
      <c:layout/>
    </c:title>
    <c:view3D>
      <c:rotX val="30"/>
      <c:perspective val="30"/>
    </c:view3D>
    <c:plotArea>
      <c:layout>
        <c:manualLayout>
          <c:layoutTarget val="inner"/>
          <c:xMode val="edge"/>
          <c:yMode val="edge"/>
          <c:x val="2.3547872866560012E-2"/>
          <c:y val="0.32942729658792808"/>
          <c:w val="0.93829729644763382"/>
          <c:h val="0.66764566929134206"/>
        </c:manualLayout>
      </c:layout>
      <c:pie3DChart>
        <c:varyColors val="1"/>
        <c:ser>
          <c:idx val="0"/>
          <c:order val="0"/>
          <c:explosion val="25"/>
          <c:dLbls>
            <c:showCatName val="1"/>
            <c:showPercent val="1"/>
            <c:showLeaderLines val="1"/>
          </c:dLbls>
          <c:cat>
            <c:strRef>
              <c:f>Transporte!$D$20:$D$24</c:f>
              <c:strCache>
                <c:ptCount val="5"/>
                <c:pt idx="0">
                  <c:v>Muito Bom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Muito Ruim</c:v>
                </c:pt>
              </c:strCache>
            </c:strRef>
          </c:cat>
          <c:val>
            <c:numRef>
              <c:f>Transporte!$F$20:$F$24</c:f>
              <c:numCache>
                <c:formatCode>0.0%</c:formatCode>
                <c:ptCount val="5"/>
                <c:pt idx="0">
                  <c:v>4.6339576271117199E-2</c:v>
                </c:pt>
                <c:pt idx="1">
                  <c:v>0.24642160623493087</c:v>
                </c:pt>
                <c:pt idx="2">
                  <c:v>0.42171490012198282</c:v>
                </c:pt>
                <c:pt idx="3">
                  <c:v>0.17367638852462899</c:v>
                </c:pt>
                <c:pt idx="4">
                  <c:v>0.11184752884734012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spPr>
    <a:ln w="19050">
      <a:solidFill>
        <a:schemeClr val="tx1">
          <a:lumMod val="50000"/>
          <a:lumOff val="50000"/>
        </a:schemeClr>
      </a:solidFill>
    </a:ln>
  </c:spPr>
  <c:printSettings>
    <c:headerFooter/>
    <c:pageMargins b="0.78740157499999996" l="0.511811024" r="0.511811024" t="0.78740157499999996" header="0.31496062000000158" footer="0.31496062000000158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1"/>
  <c:chart>
    <c:title>
      <c:tx>
        <c:rich>
          <a:bodyPr/>
          <a:lstStyle/>
          <a:p>
            <a:pPr>
              <a:defRPr/>
            </a:pPr>
            <a:r>
              <a:rPr lang="pt-BR"/>
              <a:t>Tempo Espera</a:t>
            </a:r>
          </a:p>
        </c:rich>
      </c:tx>
      <c:layout/>
    </c:title>
    <c:view3D>
      <c:rotX val="30"/>
      <c:perspective val="30"/>
    </c:view3D>
    <c:plotArea>
      <c:layout>
        <c:manualLayout>
          <c:layoutTarget val="inner"/>
          <c:xMode val="edge"/>
          <c:yMode val="edge"/>
          <c:x val="5.3299361839155082E-2"/>
          <c:y val="0.32942729658792808"/>
          <c:w val="0.90260168809444985"/>
          <c:h val="0.64097900262467933"/>
        </c:manualLayout>
      </c:layout>
      <c:pie3DChart>
        <c:varyColors val="1"/>
        <c:ser>
          <c:idx val="0"/>
          <c:order val="0"/>
          <c:explosion val="25"/>
          <c:dLbls>
            <c:showCatName val="1"/>
            <c:showPercent val="1"/>
            <c:showLeaderLines val="1"/>
          </c:dLbls>
          <c:cat>
            <c:strRef>
              <c:f>Transporte!$D$25:$D$29</c:f>
              <c:strCache>
                <c:ptCount val="5"/>
                <c:pt idx="0">
                  <c:v>Muito Bom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Muito Ruim</c:v>
                </c:pt>
              </c:strCache>
            </c:strRef>
          </c:cat>
          <c:val>
            <c:numRef>
              <c:f>Transporte!$F$25:$F$29</c:f>
              <c:numCache>
                <c:formatCode>0.0%</c:formatCode>
                <c:ptCount val="5"/>
                <c:pt idx="0">
                  <c:v>5.6268419709677713E-2</c:v>
                </c:pt>
                <c:pt idx="1">
                  <c:v>0.29665672721447334</c:v>
                </c:pt>
                <c:pt idx="2">
                  <c:v>0.42680134335371045</c:v>
                </c:pt>
                <c:pt idx="3">
                  <c:v>0.14569293616262277</c:v>
                </c:pt>
                <c:pt idx="4">
                  <c:v>7.4580573559515737E-2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spPr>
    <a:ln w="19050">
      <a:solidFill>
        <a:schemeClr val="tx1">
          <a:lumMod val="50000"/>
          <a:lumOff val="50000"/>
        </a:schemeClr>
      </a:solidFill>
    </a:ln>
  </c:spPr>
  <c:printSettings>
    <c:headerFooter/>
    <c:pageMargins b="0.78740157499999996" l="0.511811024" r="0.511811024" t="0.78740157499999996" header="0.31496062000000158" footer="0.31496062000000158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24"/>
  <c:chart>
    <c:title>
      <c:tx>
        <c:rich>
          <a:bodyPr/>
          <a:lstStyle/>
          <a:p>
            <a:pPr>
              <a:defRPr/>
            </a:pPr>
            <a:r>
              <a:rPr lang="pt-BR"/>
              <a:t>Faixa Etária</a:t>
            </a:r>
          </a:p>
        </c:rich>
      </c:tx>
      <c:layout>
        <c:manualLayout>
          <c:xMode val="edge"/>
          <c:yMode val="edge"/>
          <c:x val="0.39770057314264651"/>
          <c:y val="1.6806722689075709E-2"/>
        </c:manualLayout>
      </c:layout>
    </c:title>
    <c:view3D>
      <c:rAngAx val="1"/>
    </c:view3D>
    <c:plotArea>
      <c:layout>
        <c:manualLayout>
          <c:layoutTarget val="inner"/>
          <c:xMode val="edge"/>
          <c:yMode val="edge"/>
          <c:x val="2.9931972789115923E-2"/>
          <c:y val="0.16232515053265401"/>
          <c:w val="0.94013605442176851"/>
          <c:h val="0.67201658616202387"/>
        </c:manualLayout>
      </c:layout>
      <c:bar3DChart>
        <c:barDir val="col"/>
        <c:grouping val="clustered"/>
        <c:ser>
          <c:idx val="0"/>
          <c:order val="0"/>
          <c:cat>
            <c:strRef>
              <c:f>Perfil!$D$5:$D$11</c:f>
              <c:strCache>
                <c:ptCount val="7"/>
                <c:pt idx="0">
                  <c:v>Não Informado</c:v>
                </c:pt>
                <c:pt idx="1">
                  <c:v>Menor que 10 anos</c:v>
                </c:pt>
                <c:pt idx="2">
                  <c:v>Entre 11 a 20 anos</c:v>
                </c:pt>
                <c:pt idx="3">
                  <c:v>Entre 21 a 30 anos</c:v>
                </c:pt>
                <c:pt idx="4">
                  <c:v>Entre 31 a 40 anos</c:v>
                </c:pt>
                <c:pt idx="5">
                  <c:v>Entre 41 a 60 anos</c:v>
                </c:pt>
                <c:pt idx="6">
                  <c:v>Maior que 60 anos</c:v>
                </c:pt>
              </c:strCache>
            </c:strRef>
          </c:cat>
          <c:val>
            <c:numRef>
              <c:f>Perfil!$O$5:$O$11</c:f>
              <c:numCache>
                <c:formatCode>_-* #,##0_-;\-* #,##0_-;_-* "-"??_-;_-@_-</c:formatCode>
                <c:ptCount val="7"/>
                <c:pt idx="0">
                  <c:v>77</c:v>
                </c:pt>
                <c:pt idx="1">
                  <c:v>43715</c:v>
                </c:pt>
                <c:pt idx="2">
                  <c:v>613632</c:v>
                </c:pt>
                <c:pt idx="3">
                  <c:v>841308</c:v>
                </c:pt>
                <c:pt idx="4">
                  <c:v>417133</c:v>
                </c:pt>
                <c:pt idx="5">
                  <c:v>298241</c:v>
                </c:pt>
                <c:pt idx="6">
                  <c:v>4999</c:v>
                </c:pt>
              </c:numCache>
            </c:numRef>
          </c:val>
        </c:ser>
        <c:dLbls>
          <c:showVal val="1"/>
        </c:dLbls>
        <c:shape val="box"/>
        <c:axId val="83892480"/>
        <c:axId val="84123648"/>
        <c:axId val="0"/>
      </c:bar3DChart>
      <c:catAx>
        <c:axId val="83892480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sz="750"/>
            </a:pPr>
            <a:endParaRPr lang="pt-BR"/>
          </a:p>
        </c:txPr>
        <c:crossAx val="84123648"/>
        <c:crosses val="autoZero"/>
        <c:auto val="1"/>
        <c:lblAlgn val="ctr"/>
        <c:lblOffset val="100"/>
      </c:catAx>
      <c:valAx>
        <c:axId val="84123648"/>
        <c:scaling>
          <c:orientation val="minMax"/>
        </c:scaling>
        <c:delete val="1"/>
        <c:axPos val="l"/>
        <c:numFmt formatCode="_-* #,##0_-;\-* #,##0_-;_-* &quot;-&quot;??_-;_-@_-" sourceLinked="1"/>
        <c:majorTickMark val="none"/>
        <c:tickLblPos val="none"/>
        <c:crossAx val="83892480"/>
        <c:crosses val="autoZero"/>
        <c:crossBetween val="between"/>
      </c:valAx>
    </c:plotArea>
    <c:plotVisOnly val="1"/>
  </c:chart>
  <c:printSettings>
    <c:headerFooter/>
    <c:pageMargins b="0.78740157499999996" l="0.511811024" r="0.511811024" t="0.78740157499999996" header="0.31496062000000158" footer="0.31496062000000158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8"/>
  <c:chart>
    <c:title>
      <c:tx>
        <c:rich>
          <a:bodyPr/>
          <a:lstStyle/>
          <a:p>
            <a:pPr>
              <a:defRPr/>
            </a:pPr>
            <a:r>
              <a:rPr lang="pt-BR"/>
              <a:t>Acessibilidade</a:t>
            </a:r>
          </a:p>
        </c:rich>
      </c:tx>
      <c:layout/>
    </c:title>
    <c:view3D>
      <c:rotX val="30"/>
      <c:perspective val="30"/>
    </c:view3D>
    <c:plotArea>
      <c:layout>
        <c:manualLayout>
          <c:layoutTarget val="inner"/>
          <c:xMode val="edge"/>
          <c:yMode val="edge"/>
          <c:x val="1.8678894088013681E-2"/>
          <c:y val="0.31916060973147764"/>
          <c:w val="0.93829727279175112"/>
          <c:h val="0.68083939026852724"/>
        </c:manualLayout>
      </c:layout>
      <c:pie3DChart>
        <c:varyColors val="1"/>
        <c:ser>
          <c:idx val="0"/>
          <c:order val="0"/>
          <c:explosion val="25"/>
          <c:dLbls>
            <c:showCatName val="1"/>
            <c:showPercent val="1"/>
            <c:showLeaderLines val="1"/>
          </c:dLbls>
          <c:cat>
            <c:strRef>
              <c:f>Transporte!$D$30:$D$34</c:f>
              <c:strCache>
                <c:ptCount val="5"/>
                <c:pt idx="0">
                  <c:v>Muito Bom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Muito Ruim</c:v>
                </c:pt>
              </c:strCache>
            </c:strRef>
          </c:cat>
          <c:val>
            <c:numRef>
              <c:f>Transporte!$F$30:$F$34</c:f>
              <c:numCache>
                <c:formatCode>0.0%</c:formatCode>
                <c:ptCount val="5"/>
                <c:pt idx="0">
                  <c:v>5.8617512004683729E-2</c:v>
                </c:pt>
                <c:pt idx="1">
                  <c:v>0.3769991397409071</c:v>
                </c:pt>
                <c:pt idx="2">
                  <c:v>0.41610811085177901</c:v>
                </c:pt>
                <c:pt idx="3">
                  <c:v>9.9243094517357897E-2</c:v>
                </c:pt>
                <c:pt idx="4">
                  <c:v>4.9032142885272245E-2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spPr>
    <a:ln w="19050">
      <a:solidFill>
        <a:schemeClr val="tx1">
          <a:lumMod val="50000"/>
          <a:lumOff val="50000"/>
        </a:schemeClr>
      </a:solidFill>
    </a:ln>
  </c:spPr>
  <c:printSettings>
    <c:headerFooter/>
    <c:pageMargins b="0.78740157499999996" l="0.511811024" r="0.511811024" t="0.78740157499999996" header="0.31496062000000158" footer="0.31496062000000158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3"/>
  <c:chart>
    <c:title>
      <c:tx>
        <c:rich>
          <a:bodyPr/>
          <a:lstStyle/>
          <a:p>
            <a:pPr>
              <a:defRPr/>
            </a:pPr>
            <a:r>
              <a:rPr lang="pt-BR"/>
              <a:t>Tratamento</a:t>
            </a:r>
          </a:p>
        </c:rich>
      </c:tx>
      <c:layout/>
    </c:title>
    <c:view3D>
      <c:rotX val="30"/>
      <c:perspective val="30"/>
    </c:view3D>
    <c:plotArea>
      <c:layout>
        <c:manualLayout>
          <c:layoutTarget val="inner"/>
          <c:xMode val="edge"/>
          <c:yMode val="edge"/>
          <c:x val="3.5274193461946012E-2"/>
          <c:y val="0.32809913686162362"/>
          <c:w val="0.93852678515601651"/>
          <c:h val="0.66204411015787734"/>
        </c:manualLayout>
      </c:layout>
      <c:pie3DChart>
        <c:varyColors val="1"/>
        <c:ser>
          <c:idx val="0"/>
          <c:order val="0"/>
          <c:explosion val="25"/>
          <c:dLbls>
            <c:showCatName val="1"/>
            <c:showPercent val="1"/>
            <c:showLeaderLines val="1"/>
          </c:dLbls>
          <c:cat>
            <c:strRef>
              <c:f>Transporte!$D$35:$D$39</c:f>
              <c:strCache>
                <c:ptCount val="5"/>
                <c:pt idx="0">
                  <c:v>Muito Bom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Muito Ruim</c:v>
                </c:pt>
              </c:strCache>
            </c:strRef>
          </c:cat>
          <c:val>
            <c:numRef>
              <c:f>Transporte!$F$35:$F$39</c:f>
              <c:numCache>
                <c:formatCode>0.0%</c:formatCode>
                <c:ptCount val="5"/>
                <c:pt idx="0">
                  <c:v>9.6949867449813251E-2</c:v>
                </c:pt>
                <c:pt idx="1">
                  <c:v>0.44678676666239614</c:v>
                </c:pt>
                <c:pt idx="2">
                  <c:v>0.35841669048299513</c:v>
                </c:pt>
                <c:pt idx="3">
                  <c:v>5.8898601570892176E-2</c:v>
                </c:pt>
                <c:pt idx="4">
                  <c:v>3.8948073833903279E-2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spPr>
    <a:ln w="19050">
      <a:solidFill>
        <a:schemeClr val="tx1">
          <a:lumMod val="50000"/>
          <a:lumOff val="50000"/>
        </a:schemeClr>
      </a:solidFill>
    </a:ln>
  </c:spPr>
  <c:printSettings>
    <c:headerFooter/>
    <c:pageMargins b="0.78740157499999996" l="0.511811024" r="0.511811024" t="0.78740157499999996" header="0.31496062000000158" footer="0.31496062000000158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/>
            </a:pPr>
            <a:r>
              <a:rPr lang="pt-BR"/>
              <a:t>Bilhete Único</a:t>
            </a:r>
          </a:p>
        </c:rich>
      </c:tx>
      <c:layout/>
    </c:title>
    <c:view3D>
      <c:rotX val="30"/>
      <c:perspective val="30"/>
    </c:view3D>
    <c:plotArea>
      <c:layout>
        <c:manualLayout>
          <c:layoutTarget val="inner"/>
          <c:xMode val="edge"/>
          <c:yMode val="edge"/>
          <c:x val="4.7998855140222493E-2"/>
          <c:y val="0.32548241002537964"/>
          <c:w val="0.90400228971955221"/>
          <c:h val="0.6510061942321288"/>
        </c:manualLayout>
      </c:layout>
      <c:pie3DChart>
        <c:varyColors val="1"/>
        <c:ser>
          <c:idx val="0"/>
          <c:order val="0"/>
          <c:explosion val="25"/>
          <c:dLbls>
            <c:showCatName val="1"/>
            <c:showPercent val="1"/>
            <c:showLeaderLines val="1"/>
          </c:dLbls>
          <c:cat>
            <c:strRef>
              <c:f>Transporte!$D$40:$D$44</c:f>
              <c:strCache>
                <c:ptCount val="5"/>
                <c:pt idx="0">
                  <c:v>Muito Bom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Muito Ruim</c:v>
                </c:pt>
              </c:strCache>
            </c:strRef>
          </c:cat>
          <c:val>
            <c:numRef>
              <c:f>Transporte!$F$40:$F$44</c:f>
              <c:numCache>
                <c:formatCode>0.0%</c:formatCode>
                <c:ptCount val="5"/>
                <c:pt idx="0">
                  <c:v>0.14170402254726655</c:v>
                </c:pt>
                <c:pt idx="1">
                  <c:v>0.44049493033231463</c:v>
                </c:pt>
                <c:pt idx="2">
                  <c:v>0.30983768147528074</c:v>
                </c:pt>
                <c:pt idx="3">
                  <c:v>6.5163185346258048E-2</c:v>
                </c:pt>
                <c:pt idx="4">
                  <c:v>4.2800180298880067E-2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spPr>
    <a:ln w="19050">
      <a:solidFill>
        <a:schemeClr val="tx1">
          <a:lumMod val="50000"/>
          <a:lumOff val="50000"/>
        </a:schemeClr>
      </a:solidFill>
    </a:ln>
  </c:spPr>
  <c:printSettings>
    <c:headerFooter/>
    <c:pageMargins b="0.78740157499999996" l="0.511811024" r="0.511811024" t="0.78740157499999996" header="0.31496062000000158" footer="0.31496062000000158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18"/>
  <c:chart>
    <c:title>
      <c:tx>
        <c:rich>
          <a:bodyPr/>
          <a:lstStyle/>
          <a:p>
            <a:pPr>
              <a:defRPr/>
            </a:pPr>
            <a:r>
              <a:rPr lang="pt-BR"/>
              <a:t>Escolaridade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cat>
            <c:strRef>
              <c:f>Escolaridade!$D$11:$D$16</c:f>
              <c:strCache>
                <c:ptCount val="6"/>
                <c:pt idx="0">
                  <c:v>Não Informado</c:v>
                </c:pt>
                <c:pt idx="1">
                  <c:v>Analfabeto / Até 3ª série fundamental</c:v>
                </c:pt>
                <c:pt idx="2">
                  <c:v>4ª série fundamental</c:v>
                </c:pt>
                <c:pt idx="3">
                  <c:v>Fundamental completo 5ª a 8ª série</c:v>
                </c:pt>
                <c:pt idx="4">
                  <c:v>Médio completo 1° ao 3° grau / Superior incompleto</c:v>
                </c:pt>
                <c:pt idx="5">
                  <c:v>Superior completo</c:v>
                </c:pt>
              </c:strCache>
            </c:strRef>
          </c:cat>
          <c:val>
            <c:numRef>
              <c:f>Escolaridade!$G$11:$G$16</c:f>
              <c:numCache>
                <c:formatCode>0.0%</c:formatCode>
                <c:ptCount val="6"/>
                <c:pt idx="0">
                  <c:v>2.2387985868266919E-2</c:v>
                </c:pt>
                <c:pt idx="1">
                  <c:v>2.2387985868266919E-2</c:v>
                </c:pt>
                <c:pt idx="2">
                  <c:v>3.4021122048093946E-2</c:v>
                </c:pt>
                <c:pt idx="3">
                  <c:v>0.15013032638259294</c:v>
                </c:pt>
                <c:pt idx="4">
                  <c:v>0.60728046885118503</c:v>
                </c:pt>
                <c:pt idx="5">
                  <c:v>0.17052384190303502</c:v>
                </c:pt>
              </c:numCache>
            </c:numRef>
          </c:val>
        </c:ser>
        <c:dLbls>
          <c:showVal val="1"/>
        </c:dLbls>
        <c:overlap val="-25"/>
        <c:axId val="84187776"/>
        <c:axId val="84205952"/>
      </c:barChart>
      <c:catAx>
        <c:axId val="84187776"/>
        <c:scaling>
          <c:orientation val="minMax"/>
        </c:scaling>
        <c:axPos val="b"/>
        <c:majorTickMark val="none"/>
        <c:tickLblPos val="nextTo"/>
        <c:crossAx val="84205952"/>
        <c:crosses val="autoZero"/>
        <c:auto val="1"/>
        <c:lblAlgn val="ctr"/>
        <c:lblOffset val="100"/>
      </c:catAx>
      <c:valAx>
        <c:axId val="84205952"/>
        <c:scaling>
          <c:orientation val="minMax"/>
        </c:scaling>
        <c:delete val="1"/>
        <c:axPos val="l"/>
        <c:numFmt formatCode="0.0%" sourceLinked="1"/>
        <c:tickLblPos val="none"/>
        <c:crossAx val="84187776"/>
        <c:crosses val="autoZero"/>
        <c:crossBetween val="between"/>
      </c:valAx>
    </c:plotArea>
    <c:plotVisOnly val="1"/>
  </c:chart>
  <c:spPr>
    <a:ln w="19050">
      <a:solidFill>
        <a:schemeClr val="tx1">
          <a:lumMod val="50000"/>
          <a:lumOff val="50000"/>
        </a:schemeClr>
      </a:solidFill>
    </a:ln>
  </c:spPr>
  <c:printSettings>
    <c:headerFooter/>
    <c:pageMargins b="0.78740157499999996" l="0.511811024" r="0.511811024" t="0.78740157499999996" header="0.31496062000000152" footer="0.3149606200000015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18"/>
  <c:chart>
    <c:autoTitleDeleted val="1"/>
    <c:view3D>
      <c:rotX val="30"/>
      <c:perspective val="30"/>
    </c:view3D>
    <c:plotArea>
      <c:layout>
        <c:manualLayout>
          <c:layoutTarget val="inner"/>
          <c:xMode val="edge"/>
          <c:yMode val="edge"/>
          <c:x val="7.1089271568626194E-3"/>
          <c:y val="0.17904868343070118"/>
          <c:w val="0.99289107284314049"/>
          <c:h val="0.8209513165693042"/>
        </c:manualLayout>
      </c:layout>
      <c:pie3DChart>
        <c:varyColors val="1"/>
        <c:ser>
          <c:idx val="0"/>
          <c:order val="0"/>
          <c:tx>
            <c:strRef>
              <c:f>Ocupação!$E$4</c:f>
              <c:strCache>
                <c:ptCount val="1"/>
                <c:pt idx="0">
                  <c:v>%</c:v>
                </c:pt>
              </c:strCache>
            </c:strRef>
          </c:tx>
          <c:explosion val="25"/>
          <c:dLbls>
            <c:dLbl>
              <c:idx val="0"/>
              <c:layout>
                <c:manualLayout>
                  <c:x val="9.207368274578108E-2"/>
                  <c:y val="-3.9910253153839642E-2"/>
                </c:manualLayout>
              </c:layout>
              <c:showCatName val="1"/>
              <c:showPercent val="1"/>
            </c:dLbl>
            <c:dLbl>
              <c:idx val="4"/>
              <c:layout>
                <c:manualLayout>
                  <c:x val="-0.19904081916634342"/>
                  <c:y val="-3.7953094572855811E-2"/>
                </c:manualLayout>
              </c:layout>
              <c:showCatName val="1"/>
              <c:showPercent val="1"/>
            </c:dLbl>
            <c:showCatName val="1"/>
            <c:showPercent val="1"/>
            <c:showLeaderLines val="1"/>
          </c:dLbls>
          <c:cat>
            <c:strRef>
              <c:f>Ocupação!$C$5:$C$9</c:f>
              <c:strCache>
                <c:ptCount val="5"/>
                <c:pt idx="0">
                  <c:v>Não Informado</c:v>
                </c:pt>
                <c:pt idx="1">
                  <c:v>Apenas estudando</c:v>
                </c:pt>
                <c:pt idx="2">
                  <c:v>Apenas trabalhando</c:v>
                </c:pt>
                <c:pt idx="3">
                  <c:v>Estudando e trabalhando</c:v>
                </c:pt>
                <c:pt idx="4">
                  <c:v>Nem estudando / nem trabalhando</c:v>
                </c:pt>
              </c:strCache>
            </c:strRef>
          </c:cat>
          <c:val>
            <c:numRef>
              <c:f>Ocupação!$E$5:$E$9</c:f>
              <c:numCache>
                <c:formatCode>0.0%</c:formatCode>
                <c:ptCount val="5"/>
                <c:pt idx="0">
                  <c:v>1.9766168026594137E-2</c:v>
                </c:pt>
                <c:pt idx="1">
                  <c:v>0.42194448042136168</c:v>
                </c:pt>
                <c:pt idx="2">
                  <c:v>0.24461920231979162</c:v>
                </c:pt>
                <c:pt idx="3">
                  <c:v>0.27452411532760579</c:v>
                </c:pt>
                <c:pt idx="4">
                  <c:v>3.9146033904646778E-2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spPr>
    <a:ln w="19050">
      <a:solidFill>
        <a:schemeClr val="tx1">
          <a:lumMod val="50000"/>
          <a:lumOff val="50000"/>
        </a:schemeClr>
      </a:solidFill>
    </a:ln>
  </c:spPr>
  <c:printSettings>
    <c:headerFooter/>
    <c:pageMargins b="0.78740157499999996" l="0.511811024" r="0.511811024" t="0.78740157499999996" header="0.31496062000000158" footer="0.31496062000000158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18"/>
  <c:chart>
    <c:title>
      <c:tx>
        <c:rich>
          <a:bodyPr/>
          <a:lstStyle/>
          <a:p>
            <a:pPr>
              <a:defRPr/>
            </a:pPr>
            <a:r>
              <a:rPr lang="en-US"/>
              <a:t>Faixa de Renda Individual</a:t>
            </a:r>
          </a:p>
          <a:p>
            <a:pPr>
              <a:defRPr/>
            </a:pPr>
            <a:r>
              <a:rPr lang="en-US" sz="1400" b="0"/>
              <a:t>(apenas trabalhando)</a:t>
            </a:r>
          </a:p>
        </c:rich>
      </c:tx>
      <c:layout/>
    </c:title>
    <c:plotArea>
      <c:layout>
        <c:manualLayout>
          <c:layoutTarget val="inner"/>
          <c:xMode val="edge"/>
          <c:yMode val="edge"/>
          <c:x val="3.8461538461538472E-3"/>
          <c:y val="0.19837124893393362"/>
          <c:w val="0.9906759906759931"/>
          <c:h val="0.70747826546870562"/>
        </c:manualLayout>
      </c:layout>
      <c:barChart>
        <c:barDir val="col"/>
        <c:grouping val="clustered"/>
        <c:ser>
          <c:idx val="0"/>
          <c:order val="0"/>
          <c:tx>
            <c:strRef>
              <c:f>Fx.Renda!$F$4</c:f>
              <c:strCache>
                <c:ptCount val="1"/>
                <c:pt idx="0">
                  <c:v>% Ocupação</c:v>
                </c:pt>
              </c:strCache>
            </c:strRef>
          </c:tx>
          <c:spPr>
            <a:solidFill>
              <a:schemeClr val="accent3">
                <a:lumMod val="50000"/>
              </a:schemeClr>
            </a:solidFill>
          </c:spPr>
          <c:cat>
            <c:strRef>
              <c:f>Fx.Renda!$D$6:$D$12</c:f>
              <c:strCache>
                <c:ptCount val="7"/>
                <c:pt idx="0">
                  <c:v>Até 1 salário mínimo</c:v>
                </c:pt>
                <c:pt idx="1">
                  <c:v>De 1 a 1,5 salários mínimos</c:v>
                </c:pt>
                <c:pt idx="2">
                  <c:v>De 1,5 a 2 salários mínimos</c:v>
                </c:pt>
                <c:pt idx="3">
                  <c:v>De 2 a 3,5 salários mínimos</c:v>
                </c:pt>
                <c:pt idx="4">
                  <c:v>De 3,5 a 7 salários mínimos</c:v>
                </c:pt>
                <c:pt idx="5">
                  <c:v>De 7 a 12 salários mínimos</c:v>
                </c:pt>
                <c:pt idx="6">
                  <c:v>Acima de 12 salários mínimos</c:v>
                </c:pt>
              </c:strCache>
            </c:strRef>
          </c:cat>
          <c:val>
            <c:numRef>
              <c:f>Fx.Renda!$F$6:$F$12</c:f>
              <c:numCache>
                <c:formatCode>0.0%</c:formatCode>
                <c:ptCount val="7"/>
                <c:pt idx="0">
                  <c:v>0.13967537278448083</c:v>
                </c:pt>
                <c:pt idx="1">
                  <c:v>0.25724381235671856</c:v>
                </c:pt>
                <c:pt idx="2">
                  <c:v>0.1162668421739618</c:v>
                </c:pt>
                <c:pt idx="3">
                  <c:v>7.9380895565192927E-2</c:v>
                </c:pt>
                <c:pt idx="4">
                  <c:v>5.2911404971440229E-2</c:v>
                </c:pt>
                <c:pt idx="5">
                  <c:v>1.5975821173754061E-2</c:v>
                </c:pt>
                <c:pt idx="6">
                  <c:v>7.304020428460861E-3</c:v>
                </c:pt>
              </c:numCache>
            </c:numRef>
          </c:val>
        </c:ser>
        <c:dLbls>
          <c:showVal val="1"/>
        </c:dLbls>
        <c:overlap val="-25"/>
        <c:axId val="85822848"/>
        <c:axId val="85845120"/>
      </c:barChart>
      <c:catAx>
        <c:axId val="85822848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sz="750"/>
            </a:pPr>
            <a:endParaRPr lang="pt-BR"/>
          </a:p>
        </c:txPr>
        <c:crossAx val="85845120"/>
        <c:crosses val="autoZero"/>
        <c:auto val="1"/>
        <c:lblAlgn val="ctr"/>
        <c:lblOffset val="100"/>
      </c:catAx>
      <c:valAx>
        <c:axId val="85845120"/>
        <c:scaling>
          <c:orientation val="minMax"/>
        </c:scaling>
        <c:delete val="1"/>
        <c:axPos val="l"/>
        <c:numFmt formatCode="0.0%" sourceLinked="1"/>
        <c:tickLblPos val="none"/>
        <c:crossAx val="85822848"/>
        <c:crosses val="autoZero"/>
        <c:crossBetween val="between"/>
      </c:valAx>
    </c:plotArea>
    <c:plotVisOnly val="1"/>
  </c:chart>
  <c:spPr>
    <a:ln w="19050">
      <a:solidFill>
        <a:schemeClr val="tx1">
          <a:lumMod val="50000"/>
          <a:lumOff val="50000"/>
        </a:schemeClr>
      </a:solidFill>
    </a:ln>
  </c:spPr>
  <c:printSettings>
    <c:headerFooter/>
    <c:pageMargins b="0.78740157499999996" l="0.511811024" r="0.511811024" t="0.78740157499999996" header="0.31496062000000158" footer="0.31496062000000158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18"/>
  <c:chart>
    <c:title>
      <c:tx>
        <c:rich>
          <a:bodyPr/>
          <a:lstStyle/>
          <a:p>
            <a:pPr>
              <a:defRPr/>
            </a:pPr>
            <a:r>
              <a:rPr lang="pt-BR"/>
              <a:t>Faixa de Renda Individual</a:t>
            </a:r>
          </a:p>
          <a:p>
            <a:pPr>
              <a:defRPr/>
            </a:pPr>
            <a:r>
              <a:rPr lang="pt-BR" sz="1400" b="0"/>
              <a:t>(estudando e trabalhando)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spPr>
            <a:solidFill>
              <a:schemeClr val="accent6">
                <a:lumMod val="75000"/>
              </a:schemeClr>
            </a:solidFill>
          </c:spPr>
          <c:cat>
            <c:strRef>
              <c:f>Fx.Renda!$D$14:$D$20</c:f>
              <c:strCache>
                <c:ptCount val="7"/>
                <c:pt idx="0">
                  <c:v>Até 1 salário mínimo</c:v>
                </c:pt>
                <c:pt idx="1">
                  <c:v>De 1 a 1,5 salários mínimos</c:v>
                </c:pt>
                <c:pt idx="2">
                  <c:v>De 1,5 a 2 salários mínimos</c:v>
                </c:pt>
                <c:pt idx="3">
                  <c:v>De 2 a 3,5 salários mínimos</c:v>
                </c:pt>
                <c:pt idx="4">
                  <c:v>De 3,5 a 7 salários mínimos</c:v>
                </c:pt>
                <c:pt idx="5">
                  <c:v>De 7 a 12 salários mínimos</c:v>
                </c:pt>
                <c:pt idx="6">
                  <c:v>Acima de 12 salários mínimos</c:v>
                </c:pt>
              </c:strCache>
            </c:strRef>
          </c:cat>
          <c:val>
            <c:numRef>
              <c:f>Fx.Renda!$F$14:$F$20</c:f>
              <c:numCache>
                <c:formatCode>0.0%</c:formatCode>
                <c:ptCount val="7"/>
                <c:pt idx="0">
                  <c:v>0.21947267976639992</c:v>
                </c:pt>
                <c:pt idx="1">
                  <c:v>0.25764155656938792</c:v>
                </c:pt>
                <c:pt idx="2">
                  <c:v>0.10348352431422979</c:v>
                </c:pt>
                <c:pt idx="3">
                  <c:v>6.3167033885116589E-2</c:v>
                </c:pt>
                <c:pt idx="4">
                  <c:v>3.2762984380247197E-2</c:v>
                </c:pt>
                <c:pt idx="5">
                  <c:v>7.2193236081874697E-3</c:v>
                </c:pt>
                <c:pt idx="6">
                  <c:v>2.5751705722874296E-3</c:v>
                </c:pt>
              </c:numCache>
            </c:numRef>
          </c:val>
        </c:ser>
        <c:dLbls>
          <c:showVal val="1"/>
        </c:dLbls>
        <c:overlap val="-25"/>
        <c:axId val="85885312"/>
        <c:axId val="85886848"/>
      </c:barChart>
      <c:catAx>
        <c:axId val="85885312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sz="750"/>
            </a:pPr>
            <a:endParaRPr lang="pt-BR"/>
          </a:p>
        </c:txPr>
        <c:crossAx val="85886848"/>
        <c:crosses val="autoZero"/>
        <c:auto val="1"/>
        <c:lblAlgn val="ctr"/>
        <c:lblOffset val="100"/>
      </c:catAx>
      <c:valAx>
        <c:axId val="85886848"/>
        <c:scaling>
          <c:orientation val="minMax"/>
        </c:scaling>
        <c:delete val="1"/>
        <c:axPos val="l"/>
        <c:numFmt formatCode="0.0%" sourceLinked="1"/>
        <c:tickLblPos val="none"/>
        <c:crossAx val="85885312"/>
        <c:crosses val="autoZero"/>
        <c:crossBetween val="between"/>
      </c:valAx>
    </c:plotArea>
    <c:plotVisOnly val="1"/>
  </c:chart>
  <c:spPr>
    <a:ln w="19050">
      <a:solidFill>
        <a:schemeClr val="tx1">
          <a:lumMod val="50000"/>
          <a:lumOff val="50000"/>
        </a:schemeClr>
      </a:solidFill>
    </a:ln>
  </c:spPr>
  <c:printSettings>
    <c:headerFooter/>
    <c:pageMargins b="0.78740157499999996" l="0.511811024" r="0.511811024" t="0.78740157499999996" header="0.31496062000000158" footer="0.31496062000000158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18"/>
  <c:chart>
    <c:title>
      <c:tx>
        <c:rich>
          <a:bodyPr/>
          <a:lstStyle/>
          <a:p>
            <a:pPr>
              <a:defRPr/>
            </a:pPr>
            <a:r>
              <a:rPr lang="en-US" sz="1700"/>
              <a:t>Despesa</a:t>
            </a:r>
            <a:r>
              <a:rPr lang="en-US" sz="1700" baseline="0"/>
              <a:t> </a:t>
            </a:r>
            <a:r>
              <a:rPr lang="en-US" sz="1700"/>
              <a:t>Mensal com Transporte Público</a:t>
            </a:r>
          </a:p>
          <a:p>
            <a:pPr>
              <a:defRPr/>
            </a:pPr>
            <a:r>
              <a:rPr lang="en-US" sz="1200" b="0"/>
              <a:t>(apenas estudando)</a:t>
            </a:r>
          </a:p>
        </c:rich>
      </c:tx>
      <c:layout>
        <c:manualLayout>
          <c:xMode val="edge"/>
          <c:yMode val="edge"/>
          <c:x val="0.12697934442474831"/>
          <c:y val="0"/>
        </c:manualLayout>
      </c:layout>
    </c:title>
    <c:plotArea>
      <c:layout>
        <c:manualLayout>
          <c:layoutTarget val="inner"/>
          <c:xMode val="edge"/>
          <c:yMode val="edge"/>
          <c:x val="2.8985507246376812E-2"/>
          <c:y val="0.26215296004666205"/>
          <c:w val="0.96837944664031939"/>
          <c:h val="0.60094889180519484"/>
        </c:manualLayout>
      </c:layout>
      <c:barChart>
        <c:barDir val="col"/>
        <c:grouping val="clustered"/>
        <c:ser>
          <c:idx val="0"/>
          <c:order val="0"/>
          <c:tx>
            <c:strRef>
              <c:f>'Despesa Transporte'!$F$4</c:f>
              <c:strCache>
                <c:ptCount val="1"/>
                <c:pt idx="0">
                  <c:v>% Ocupação</c:v>
                </c:pt>
              </c:strCache>
            </c:strRef>
          </c:tx>
          <c:spPr>
            <a:solidFill>
              <a:schemeClr val="accent3">
                <a:lumMod val="50000"/>
              </a:schemeClr>
            </a:solidFill>
          </c:spPr>
          <c:cat>
            <c:strRef>
              <c:f>'Despesa Transporte'!$D$6:$D$10</c:f>
              <c:strCache>
                <c:ptCount val="5"/>
                <c:pt idx="0">
                  <c:v>Até R$ 50,00</c:v>
                </c:pt>
                <c:pt idx="1">
                  <c:v>De R$ 50,00 a R$ 100,00</c:v>
                </c:pt>
                <c:pt idx="2">
                  <c:v>De R$ 100,00 a R$ 180,00</c:v>
                </c:pt>
                <c:pt idx="3">
                  <c:v>De R$ 180,00 a R$ 300,00</c:v>
                </c:pt>
                <c:pt idx="4">
                  <c:v>Acima de R$ 300,00</c:v>
                </c:pt>
              </c:strCache>
            </c:strRef>
          </c:cat>
          <c:val>
            <c:numRef>
              <c:f>'Despesa Transporte'!$F$6:$F$10</c:f>
              <c:numCache>
                <c:formatCode>0.0%</c:formatCode>
                <c:ptCount val="5"/>
                <c:pt idx="0">
                  <c:v>4.1612310499479888E-2</c:v>
                </c:pt>
                <c:pt idx="1">
                  <c:v>0.19071340870721851</c:v>
                </c:pt>
                <c:pt idx="2">
                  <c:v>0.30140494705069831</c:v>
                </c:pt>
                <c:pt idx="3">
                  <c:v>0.1773503180368684</c:v>
                </c:pt>
                <c:pt idx="4">
                  <c:v>4.9456651489572144E-2</c:v>
                </c:pt>
              </c:numCache>
            </c:numRef>
          </c:val>
        </c:ser>
        <c:dLbls>
          <c:showVal val="1"/>
        </c:dLbls>
        <c:overlap val="-25"/>
        <c:axId val="86034304"/>
        <c:axId val="86035840"/>
      </c:barChart>
      <c:catAx>
        <c:axId val="86034304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sz="750"/>
            </a:pPr>
            <a:endParaRPr lang="pt-BR"/>
          </a:p>
        </c:txPr>
        <c:crossAx val="86035840"/>
        <c:crosses val="autoZero"/>
        <c:auto val="1"/>
        <c:lblAlgn val="ctr"/>
        <c:lblOffset val="100"/>
      </c:catAx>
      <c:valAx>
        <c:axId val="86035840"/>
        <c:scaling>
          <c:orientation val="minMax"/>
        </c:scaling>
        <c:delete val="1"/>
        <c:axPos val="l"/>
        <c:numFmt formatCode="0.0%" sourceLinked="1"/>
        <c:tickLblPos val="none"/>
        <c:crossAx val="86034304"/>
        <c:crosses val="autoZero"/>
        <c:crossBetween val="between"/>
      </c:valAx>
    </c:plotArea>
    <c:plotVisOnly val="1"/>
  </c:chart>
  <c:spPr>
    <a:ln w="19050">
      <a:solidFill>
        <a:schemeClr val="tx1">
          <a:lumMod val="50000"/>
          <a:lumOff val="50000"/>
        </a:schemeClr>
      </a:solidFill>
    </a:ln>
  </c:spPr>
  <c:printSettings>
    <c:headerFooter/>
    <c:pageMargins b="0.78740157499999996" l="0.511811024" r="0.511811024" t="0.78740157499999996" header="0.31496062000000158" footer="0.31496062000000158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18"/>
  <c:chart>
    <c:title>
      <c:tx>
        <c:rich>
          <a:bodyPr/>
          <a:lstStyle/>
          <a:p>
            <a:pPr>
              <a:defRPr/>
            </a:pPr>
            <a:r>
              <a:rPr lang="pt-BR" sz="1700"/>
              <a:t>Despesa Mensal com Transporte Público</a:t>
            </a:r>
          </a:p>
          <a:p>
            <a:pPr>
              <a:defRPr/>
            </a:pPr>
            <a:r>
              <a:rPr lang="pt-BR" sz="1200" b="0"/>
              <a:t>(apenas trabalhando)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spPr>
            <a:solidFill>
              <a:schemeClr val="accent4">
                <a:lumMod val="75000"/>
              </a:schemeClr>
            </a:solidFill>
          </c:spPr>
          <c:cat>
            <c:strRef>
              <c:f>'Despesa Transporte'!$D$12:$D$16</c:f>
              <c:strCache>
                <c:ptCount val="5"/>
                <c:pt idx="0">
                  <c:v>Até R$ 50,00</c:v>
                </c:pt>
                <c:pt idx="1">
                  <c:v>De R$ 50,00 a R$ 100,00</c:v>
                </c:pt>
                <c:pt idx="2">
                  <c:v>De R$ 100,00 a R$ 180,00</c:v>
                </c:pt>
                <c:pt idx="3">
                  <c:v>De R$ 180,00 a R$ 300,00</c:v>
                </c:pt>
                <c:pt idx="4">
                  <c:v>Acima de R$ 300,00</c:v>
                </c:pt>
              </c:strCache>
            </c:strRef>
          </c:cat>
          <c:val>
            <c:numRef>
              <c:f>'Despesa Transporte'!$F$12:$F$16</c:f>
              <c:numCache>
                <c:formatCode>0.0%</c:formatCode>
                <c:ptCount val="5"/>
                <c:pt idx="0">
                  <c:v>2.1537024746896297E-2</c:v>
                </c:pt>
                <c:pt idx="1">
                  <c:v>5.665073986987703E-2</c:v>
                </c:pt>
                <c:pt idx="2">
                  <c:v>0.30331447732959277</c:v>
                </c:pt>
                <c:pt idx="3">
                  <c:v>0.31929029850334684</c:v>
                </c:pt>
                <c:pt idx="4">
                  <c:v>7.4849204058483637E-2</c:v>
                </c:pt>
              </c:numCache>
            </c:numRef>
          </c:val>
        </c:ser>
        <c:dLbls>
          <c:showVal val="1"/>
        </c:dLbls>
        <c:overlap val="-25"/>
        <c:axId val="86060032"/>
        <c:axId val="86061824"/>
      </c:barChart>
      <c:catAx>
        <c:axId val="86060032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sz="750"/>
            </a:pPr>
            <a:endParaRPr lang="pt-BR"/>
          </a:p>
        </c:txPr>
        <c:crossAx val="86061824"/>
        <c:crosses val="autoZero"/>
        <c:auto val="1"/>
        <c:lblAlgn val="ctr"/>
        <c:lblOffset val="100"/>
      </c:catAx>
      <c:valAx>
        <c:axId val="86061824"/>
        <c:scaling>
          <c:orientation val="minMax"/>
        </c:scaling>
        <c:delete val="1"/>
        <c:axPos val="l"/>
        <c:numFmt formatCode="0.0%" sourceLinked="1"/>
        <c:tickLblPos val="none"/>
        <c:crossAx val="86060032"/>
        <c:crosses val="autoZero"/>
        <c:crossBetween val="between"/>
      </c:valAx>
    </c:plotArea>
    <c:plotVisOnly val="1"/>
  </c:chart>
  <c:spPr>
    <a:ln w="19050">
      <a:solidFill>
        <a:schemeClr val="tx1">
          <a:lumMod val="50000"/>
          <a:lumOff val="50000"/>
        </a:schemeClr>
      </a:solidFill>
    </a:ln>
  </c:spPr>
  <c:printSettings>
    <c:headerFooter/>
    <c:pageMargins b="0.78740157499999996" l="0.511811024" r="0.511811024" t="0.78740157499999996" header="0.31496062000000158" footer="0.31496062000000158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18"/>
  <c:chart>
    <c:title>
      <c:tx>
        <c:rich>
          <a:bodyPr/>
          <a:lstStyle/>
          <a:p>
            <a:pPr>
              <a:defRPr/>
            </a:pPr>
            <a:r>
              <a:rPr lang="pt-BR" sz="1700"/>
              <a:t>Despesa Mensal com Transporte Público</a:t>
            </a:r>
          </a:p>
          <a:p>
            <a:pPr>
              <a:defRPr/>
            </a:pPr>
            <a:r>
              <a:rPr lang="pt-BR" sz="1200" b="0"/>
              <a:t>(estudando e trabalhando)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cat>
            <c:strRef>
              <c:f>'Despesa Transporte'!$D$18:$D$22</c:f>
              <c:strCache>
                <c:ptCount val="5"/>
                <c:pt idx="0">
                  <c:v>Até R$ 50,00</c:v>
                </c:pt>
                <c:pt idx="1">
                  <c:v>De R$ 50,00 a R$ 100,00</c:v>
                </c:pt>
                <c:pt idx="2">
                  <c:v>De R$ 100,00 a R$ 180,00</c:v>
                </c:pt>
                <c:pt idx="3">
                  <c:v>De R$ 180,00 a R$ 300,00</c:v>
                </c:pt>
                <c:pt idx="4">
                  <c:v>Acima de R$ 300,00</c:v>
                </c:pt>
              </c:strCache>
            </c:strRef>
          </c:cat>
          <c:val>
            <c:numRef>
              <c:f>'Despesa Transporte'!$F$18:$F$22</c:f>
              <c:numCache>
                <c:formatCode>0.0%</c:formatCode>
                <c:ptCount val="5"/>
                <c:pt idx="0">
                  <c:v>1.4345272710891236E-2</c:v>
                </c:pt>
                <c:pt idx="1">
                  <c:v>8.0852492853574029E-2</c:v>
                </c:pt>
                <c:pt idx="2">
                  <c:v>0.26829116464218727</c:v>
                </c:pt>
                <c:pt idx="3">
                  <c:v>0.31434445363628172</c:v>
                </c:pt>
                <c:pt idx="4">
                  <c:v>0.10030715297856482</c:v>
                </c:pt>
              </c:numCache>
            </c:numRef>
          </c:val>
        </c:ser>
        <c:dLbls>
          <c:showVal val="1"/>
        </c:dLbls>
        <c:overlap val="-25"/>
        <c:axId val="86090112"/>
        <c:axId val="86091648"/>
      </c:barChart>
      <c:catAx>
        <c:axId val="86090112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sz="750"/>
            </a:pPr>
            <a:endParaRPr lang="pt-BR"/>
          </a:p>
        </c:txPr>
        <c:crossAx val="86091648"/>
        <c:crosses val="autoZero"/>
        <c:auto val="1"/>
        <c:lblAlgn val="ctr"/>
        <c:lblOffset val="100"/>
      </c:catAx>
      <c:valAx>
        <c:axId val="86091648"/>
        <c:scaling>
          <c:orientation val="minMax"/>
        </c:scaling>
        <c:delete val="1"/>
        <c:axPos val="l"/>
        <c:numFmt formatCode="0.0%" sourceLinked="1"/>
        <c:tickLblPos val="none"/>
        <c:crossAx val="86090112"/>
        <c:crosses val="autoZero"/>
        <c:crossBetween val="between"/>
      </c:valAx>
    </c:plotArea>
    <c:plotVisOnly val="1"/>
  </c:chart>
  <c:spPr>
    <a:ln w="19050">
      <a:solidFill>
        <a:schemeClr val="tx1">
          <a:lumMod val="50000"/>
          <a:lumOff val="50000"/>
        </a:schemeClr>
      </a:solidFill>
    </a:ln>
  </c:spPr>
  <c:printSettings>
    <c:headerFooter/>
    <c:pageMargins b="0.78740157499999996" l="0.511811024" r="0.511811024" t="0.78740157499999996" header="0.31496062000000158" footer="0.31496062000000158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9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2.xml"/><Relationship Id="rId3" Type="http://schemas.openxmlformats.org/officeDocument/2006/relationships/chart" Target="../charts/chart17.xml"/><Relationship Id="rId7" Type="http://schemas.openxmlformats.org/officeDocument/2006/relationships/chart" Target="../charts/chart21.xml"/><Relationship Id="rId2" Type="http://schemas.openxmlformats.org/officeDocument/2006/relationships/chart" Target="../charts/chart16.xml"/><Relationship Id="rId1" Type="http://schemas.openxmlformats.org/officeDocument/2006/relationships/chart" Target="../charts/chart15.xml"/><Relationship Id="rId6" Type="http://schemas.openxmlformats.org/officeDocument/2006/relationships/chart" Target="../charts/chart20.xml"/><Relationship Id="rId5" Type="http://schemas.openxmlformats.org/officeDocument/2006/relationships/chart" Target="../charts/chart19.xml"/><Relationship Id="rId4" Type="http://schemas.openxmlformats.org/officeDocument/2006/relationships/chart" Target="../charts/chart1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419100</xdr:colOff>
      <xdr:row>1</xdr:row>
      <xdr:rowOff>76200</xdr:rowOff>
    </xdr:from>
    <xdr:to>
      <xdr:col>16</xdr:col>
      <xdr:colOff>76200</xdr:colOff>
      <xdr:row>10</xdr:row>
      <xdr:rowOff>76200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142875</xdr:colOff>
      <xdr:row>10</xdr:row>
      <xdr:rowOff>142875</xdr:rowOff>
    </xdr:from>
    <xdr:to>
      <xdr:col>15</xdr:col>
      <xdr:colOff>361950</xdr:colOff>
      <xdr:row>25</xdr:row>
      <xdr:rowOff>123825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232833</xdr:colOff>
      <xdr:row>2</xdr:row>
      <xdr:rowOff>80930</xdr:rowOff>
    </xdr:from>
    <xdr:to>
      <xdr:col>16</xdr:col>
      <xdr:colOff>53537</xdr:colOff>
      <xdr:row>22</xdr:row>
      <xdr:rowOff>148163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180974</xdr:colOff>
      <xdr:row>1</xdr:row>
      <xdr:rowOff>180975</xdr:rowOff>
    </xdr:from>
    <xdr:to>
      <xdr:col>14</xdr:col>
      <xdr:colOff>590550</xdr:colOff>
      <xdr:row>15</xdr:row>
      <xdr:rowOff>161925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28575</xdr:colOff>
      <xdr:row>2</xdr:row>
      <xdr:rowOff>9524</xdr:rowOff>
    </xdr:from>
    <xdr:to>
      <xdr:col>15</xdr:col>
      <xdr:colOff>600075</xdr:colOff>
      <xdr:row>20</xdr:row>
      <xdr:rowOff>171449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0</xdr:colOff>
      <xdr:row>1</xdr:row>
      <xdr:rowOff>180474</xdr:rowOff>
    </xdr:from>
    <xdr:to>
      <xdr:col>25</xdr:col>
      <xdr:colOff>561473</xdr:colOff>
      <xdr:row>21</xdr:row>
      <xdr:rowOff>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76200</xdr:colOff>
      <xdr:row>5</xdr:row>
      <xdr:rowOff>38100</xdr:rowOff>
    </xdr:from>
    <xdr:to>
      <xdr:col>16</xdr:col>
      <xdr:colOff>19050</xdr:colOff>
      <xdr:row>19</xdr:row>
      <xdr:rowOff>114300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419100</xdr:colOff>
      <xdr:row>24</xdr:row>
      <xdr:rowOff>171450</xdr:rowOff>
    </xdr:from>
    <xdr:to>
      <xdr:col>14</xdr:col>
      <xdr:colOff>371475</xdr:colOff>
      <xdr:row>39</xdr:row>
      <xdr:rowOff>57150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685799</xdr:colOff>
      <xdr:row>24</xdr:row>
      <xdr:rowOff>142875</xdr:rowOff>
    </xdr:from>
    <xdr:to>
      <xdr:col>5</xdr:col>
      <xdr:colOff>371474</xdr:colOff>
      <xdr:row>39</xdr:row>
      <xdr:rowOff>28575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76200</xdr:colOff>
      <xdr:row>4</xdr:row>
      <xdr:rowOff>10026</xdr:rowOff>
    </xdr:from>
    <xdr:to>
      <xdr:col>16</xdr:col>
      <xdr:colOff>19050</xdr:colOff>
      <xdr:row>17</xdr:row>
      <xdr:rowOff>114300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419100</xdr:colOff>
      <xdr:row>21</xdr:row>
      <xdr:rowOff>171450</xdr:rowOff>
    </xdr:from>
    <xdr:to>
      <xdr:col>14</xdr:col>
      <xdr:colOff>371475</xdr:colOff>
      <xdr:row>36</xdr:row>
      <xdr:rowOff>57150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685799</xdr:colOff>
      <xdr:row>21</xdr:row>
      <xdr:rowOff>142875</xdr:rowOff>
    </xdr:from>
    <xdr:to>
      <xdr:col>5</xdr:col>
      <xdr:colOff>371474</xdr:colOff>
      <xdr:row>36</xdr:row>
      <xdr:rowOff>28575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13895</xdr:colOff>
      <xdr:row>3</xdr:row>
      <xdr:rowOff>364671</xdr:rowOff>
    </xdr:from>
    <xdr:to>
      <xdr:col>16</xdr:col>
      <xdr:colOff>591553</xdr:colOff>
      <xdr:row>23</xdr:row>
      <xdr:rowOff>160421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43973</xdr:colOff>
      <xdr:row>4</xdr:row>
      <xdr:rowOff>33803</xdr:rowOff>
    </xdr:from>
    <xdr:to>
      <xdr:col>17</xdr:col>
      <xdr:colOff>10025</xdr:colOff>
      <xdr:row>25</xdr:row>
      <xdr:rowOff>40105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18049</xdr:colOff>
      <xdr:row>1</xdr:row>
      <xdr:rowOff>70185</xdr:rowOff>
    </xdr:from>
    <xdr:to>
      <xdr:col>11</xdr:col>
      <xdr:colOff>294273</xdr:colOff>
      <xdr:row>10</xdr:row>
      <xdr:rowOff>60660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0</xdr:colOff>
      <xdr:row>4</xdr:row>
      <xdr:rowOff>19050</xdr:rowOff>
    </xdr:from>
    <xdr:to>
      <xdr:col>16</xdr:col>
      <xdr:colOff>276225</xdr:colOff>
      <xdr:row>14</xdr:row>
      <xdr:rowOff>19049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18047</xdr:colOff>
      <xdr:row>11</xdr:row>
      <xdr:rowOff>89235</xdr:rowOff>
    </xdr:from>
    <xdr:to>
      <xdr:col>11</xdr:col>
      <xdr:colOff>313322</xdr:colOff>
      <xdr:row>21</xdr:row>
      <xdr:rowOff>79709</xdr:rowOff>
    </xdr:to>
    <xdr:graphicFrame macro="">
      <xdr:nvGraphicFramePr>
        <xdr:cNvPr id="7" name="Grá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19050</xdr:colOff>
      <xdr:row>15</xdr:row>
      <xdr:rowOff>19050</xdr:rowOff>
    </xdr:from>
    <xdr:to>
      <xdr:col>16</xdr:col>
      <xdr:colOff>342900</xdr:colOff>
      <xdr:row>25</xdr:row>
      <xdr:rowOff>19050</xdr:rowOff>
    </xdr:to>
    <xdr:graphicFrame macro="">
      <xdr:nvGraphicFramePr>
        <xdr:cNvPr id="8" name="Gráfico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38100</xdr:colOff>
      <xdr:row>22</xdr:row>
      <xdr:rowOff>148390</xdr:rowOff>
    </xdr:from>
    <xdr:to>
      <xdr:col>11</xdr:col>
      <xdr:colOff>352425</xdr:colOff>
      <xdr:row>32</xdr:row>
      <xdr:rowOff>148390</xdr:rowOff>
    </xdr:to>
    <xdr:graphicFrame macro="">
      <xdr:nvGraphicFramePr>
        <xdr:cNvPr id="9" name="Grá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</xdr:col>
      <xdr:colOff>19051</xdr:colOff>
      <xdr:row>26</xdr:row>
      <xdr:rowOff>57150</xdr:rowOff>
    </xdr:from>
    <xdr:to>
      <xdr:col>16</xdr:col>
      <xdr:colOff>371475</xdr:colOff>
      <xdr:row>36</xdr:row>
      <xdr:rowOff>133350</xdr:rowOff>
    </xdr:to>
    <xdr:graphicFrame macro="">
      <xdr:nvGraphicFramePr>
        <xdr:cNvPr id="10" name="Gráfico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</xdr:col>
      <xdr:colOff>37600</xdr:colOff>
      <xdr:row>33</xdr:row>
      <xdr:rowOff>175461</xdr:rowOff>
    </xdr:from>
    <xdr:to>
      <xdr:col>11</xdr:col>
      <xdr:colOff>390024</xdr:colOff>
      <xdr:row>43</xdr:row>
      <xdr:rowOff>184986</xdr:rowOff>
    </xdr:to>
    <xdr:graphicFrame macro="">
      <xdr:nvGraphicFramePr>
        <xdr:cNvPr id="11" name="Gráfico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</xdr:col>
      <xdr:colOff>0</xdr:colOff>
      <xdr:row>38</xdr:row>
      <xdr:rowOff>2</xdr:rowOff>
    </xdr:from>
    <xdr:to>
      <xdr:col>16</xdr:col>
      <xdr:colOff>361950</xdr:colOff>
      <xdr:row>48</xdr:row>
      <xdr:rowOff>28575</xdr:rowOff>
    </xdr:to>
    <xdr:graphicFrame macro="">
      <xdr:nvGraphicFramePr>
        <xdr:cNvPr id="12" name="Gráfico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3" tint="-0.499984740745262"/>
    <pageSetUpPr fitToPage="1"/>
  </sheetPr>
  <dimension ref="A1:G29"/>
  <sheetViews>
    <sheetView tabSelected="1" workbookViewId="0"/>
  </sheetViews>
  <sheetFormatPr defaultColWidth="0" defaultRowHeight="15" zeroHeight="1"/>
  <cols>
    <col min="1" max="1" width="2.7109375" style="148" customWidth="1"/>
    <col min="2" max="2" width="2.7109375" style="92" customWidth="1"/>
    <col min="3" max="3" width="8.7109375" style="94" customWidth="1"/>
    <col min="4" max="4" width="70.7109375" style="92" customWidth="1"/>
    <col min="5" max="5" width="70.7109375" style="94" customWidth="1"/>
    <col min="6" max="6" width="2.7109375" style="92" customWidth="1"/>
    <col min="7" max="7" width="2.7109375" style="148" customWidth="1"/>
    <col min="8" max="16384" width="9.140625" style="92" hidden="1"/>
  </cols>
  <sheetData>
    <row r="1" spans="1:7" s="148" customFormat="1" ht="15.75" thickBot="1">
      <c r="C1" s="149"/>
      <c r="E1" s="149"/>
    </row>
    <row r="2" spans="1:7">
      <c r="B2" s="128"/>
      <c r="C2" s="129"/>
      <c r="D2" s="130"/>
      <c r="E2" s="129"/>
      <c r="F2" s="131"/>
    </row>
    <row r="3" spans="1:7" ht="15.75">
      <c r="B3" s="132"/>
      <c r="C3" s="162" t="s">
        <v>182</v>
      </c>
      <c r="D3" s="163"/>
      <c r="E3" s="164"/>
      <c r="F3" s="133"/>
    </row>
    <row r="4" spans="1:7" s="93" customFormat="1" ht="30" customHeight="1">
      <c r="A4" s="121"/>
      <c r="B4" s="102"/>
      <c r="C4" s="103" t="s">
        <v>84</v>
      </c>
      <c r="D4" s="134" t="s">
        <v>85</v>
      </c>
      <c r="E4" s="135" t="s">
        <v>86</v>
      </c>
      <c r="F4" s="105"/>
      <c r="G4" s="121"/>
    </row>
    <row r="5" spans="1:7">
      <c r="B5" s="132"/>
      <c r="C5" s="106">
        <v>1</v>
      </c>
      <c r="D5" s="150" t="s">
        <v>87</v>
      </c>
      <c r="E5" s="136" t="s">
        <v>91</v>
      </c>
      <c r="F5" s="133"/>
    </row>
    <row r="6" spans="1:7">
      <c r="B6" s="132"/>
      <c r="C6" s="109">
        <v>2</v>
      </c>
      <c r="D6" s="151" t="s">
        <v>77</v>
      </c>
      <c r="E6" s="137" t="s">
        <v>90</v>
      </c>
      <c r="F6" s="133"/>
    </row>
    <row r="7" spans="1:7">
      <c r="B7" s="132"/>
      <c r="C7" s="109">
        <v>3</v>
      </c>
      <c r="D7" s="151" t="s">
        <v>88</v>
      </c>
      <c r="E7" s="137" t="s">
        <v>89</v>
      </c>
      <c r="F7" s="133"/>
    </row>
    <row r="8" spans="1:7">
      <c r="B8" s="132"/>
      <c r="C8" s="109">
        <v>4</v>
      </c>
      <c r="D8" s="151" t="s">
        <v>94</v>
      </c>
      <c r="E8" s="137" t="s">
        <v>92</v>
      </c>
      <c r="F8" s="133"/>
    </row>
    <row r="9" spans="1:7">
      <c r="B9" s="132"/>
      <c r="C9" s="109">
        <v>5</v>
      </c>
      <c r="D9" s="151" t="s">
        <v>30</v>
      </c>
      <c r="E9" s="137" t="s">
        <v>93</v>
      </c>
      <c r="F9" s="133"/>
    </row>
    <row r="10" spans="1:7">
      <c r="B10" s="132"/>
      <c r="C10" s="109">
        <v>6</v>
      </c>
      <c r="D10" s="151" t="s">
        <v>60</v>
      </c>
      <c r="E10" s="137" t="s">
        <v>95</v>
      </c>
      <c r="F10" s="133"/>
    </row>
    <row r="11" spans="1:7">
      <c r="B11" s="132"/>
      <c r="C11" s="109">
        <v>7</v>
      </c>
      <c r="D11" s="151" t="s">
        <v>39</v>
      </c>
      <c r="E11" s="137" t="s">
        <v>96</v>
      </c>
      <c r="F11" s="133"/>
    </row>
    <row r="12" spans="1:7">
      <c r="B12" s="132"/>
      <c r="C12" s="109">
        <v>8</v>
      </c>
      <c r="D12" s="151" t="s">
        <v>97</v>
      </c>
      <c r="E12" s="137" t="s">
        <v>98</v>
      </c>
      <c r="F12" s="133"/>
    </row>
    <row r="13" spans="1:7">
      <c r="B13" s="132"/>
      <c r="C13" s="109">
        <v>9</v>
      </c>
      <c r="D13" s="151" t="s">
        <v>109</v>
      </c>
      <c r="E13" s="137" t="s">
        <v>98</v>
      </c>
      <c r="F13" s="133"/>
    </row>
    <row r="14" spans="1:7">
      <c r="B14" s="132"/>
      <c r="C14" s="109">
        <v>10</v>
      </c>
      <c r="D14" s="151" t="s">
        <v>61</v>
      </c>
      <c r="E14" s="137" t="s">
        <v>99</v>
      </c>
      <c r="F14" s="133"/>
    </row>
    <row r="15" spans="1:7">
      <c r="B15" s="132"/>
      <c r="C15" s="109">
        <v>10</v>
      </c>
      <c r="D15" s="151" t="s">
        <v>61</v>
      </c>
      <c r="E15" s="137" t="s">
        <v>100</v>
      </c>
      <c r="F15" s="133"/>
    </row>
    <row r="16" spans="1:7">
      <c r="B16" s="132"/>
      <c r="C16" s="109">
        <v>10</v>
      </c>
      <c r="D16" s="151" t="s">
        <v>61</v>
      </c>
      <c r="E16" s="137" t="s">
        <v>101</v>
      </c>
      <c r="F16" s="133"/>
    </row>
    <row r="17" spans="2:6">
      <c r="B17" s="132"/>
      <c r="C17" s="109">
        <v>10</v>
      </c>
      <c r="D17" s="151" t="s">
        <v>61</v>
      </c>
      <c r="E17" s="137" t="s">
        <v>102</v>
      </c>
      <c r="F17" s="133"/>
    </row>
    <row r="18" spans="2:6">
      <c r="B18" s="132"/>
      <c r="C18" s="109">
        <v>10</v>
      </c>
      <c r="D18" s="151" t="s">
        <v>61</v>
      </c>
      <c r="E18" s="137" t="s">
        <v>103</v>
      </c>
      <c r="F18" s="133"/>
    </row>
    <row r="19" spans="2:6">
      <c r="B19" s="132"/>
      <c r="C19" s="109">
        <v>10</v>
      </c>
      <c r="D19" s="151" t="s">
        <v>61</v>
      </c>
      <c r="E19" s="137" t="s">
        <v>104</v>
      </c>
      <c r="F19" s="133"/>
    </row>
    <row r="20" spans="2:6">
      <c r="B20" s="132"/>
      <c r="C20" s="109">
        <v>10</v>
      </c>
      <c r="D20" s="151" t="s">
        <v>61</v>
      </c>
      <c r="E20" s="137" t="s">
        <v>105</v>
      </c>
      <c r="F20" s="133"/>
    </row>
    <row r="21" spans="2:6">
      <c r="B21" s="132"/>
      <c r="C21" s="109">
        <v>10</v>
      </c>
      <c r="D21" s="151" t="s">
        <v>61</v>
      </c>
      <c r="E21" s="137" t="s">
        <v>106</v>
      </c>
      <c r="F21" s="133"/>
    </row>
    <row r="22" spans="2:6">
      <c r="B22" s="132"/>
      <c r="C22" s="113">
        <v>11</v>
      </c>
      <c r="D22" s="152" t="s">
        <v>180</v>
      </c>
      <c r="E22" s="138" t="s">
        <v>126</v>
      </c>
      <c r="F22" s="133"/>
    </row>
    <row r="23" spans="2:6">
      <c r="B23" s="132"/>
      <c r="C23" s="139"/>
      <c r="D23" s="140"/>
      <c r="E23" s="139"/>
      <c r="F23" s="133"/>
    </row>
    <row r="24" spans="2:6">
      <c r="B24" s="132"/>
      <c r="C24" s="141" t="s">
        <v>183</v>
      </c>
      <c r="D24" s="142"/>
      <c r="E24" s="143"/>
      <c r="F24" s="133"/>
    </row>
    <row r="25" spans="2:6" ht="39.950000000000003" customHeight="1">
      <c r="B25" s="132"/>
      <c r="C25" s="166" t="s">
        <v>181</v>
      </c>
      <c r="D25" s="166"/>
      <c r="E25" s="166"/>
      <c r="F25" s="133"/>
    </row>
    <row r="26" spans="2:6" ht="39.950000000000003" customHeight="1">
      <c r="B26" s="132"/>
      <c r="C26" s="166" t="s">
        <v>204</v>
      </c>
      <c r="D26" s="166"/>
      <c r="E26" s="166"/>
      <c r="F26" s="133"/>
    </row>
    <row r="27" spans="2:6" ht="39.950000000000003" customHeight="1">
      <c r="B27" s="132"/>
      <c r="C27" s="165" t="s">
        <v>184</v>
      </c>
      <c r="D27" s="165"/>
      <c r="E27" s="165"/>
      <c r="F27" s="133"/>
    </row>
    <row r="28" spans="2:6" ht="15.75" thickBot="1">
      <c r="B28" s="144"/>
      <c r="C28" s="145"/>
      <c r="D28" s="146"/>
      <c r="E28" s="145"/>
      <c r="F28" s="147"/>
    </row>
    <row r="29" spans="2:6" s="148" customFormat="1">
      <c r="C29" s="149"/>
      <c r="E29" s="149"/>
    </row>
  </sheetData>
  <mergeCells count="4">
    <mergeCell ref="C3:E3"/>
    <mergeCell ref="C27:E27"/>
    <mergeCell ref="C26:E26"/>
    <mergeCell ref="C25:E25"/>
  </mergeCells>
  <hyperlinks>
    <hyperlink ref="D5" location="Perfil!A1" display="PERFIL"/>
    <hyperlink ref="D6" location="Escolaridade!A1" display="ESCOLARIDADE"/>
    <hyperlink ref="D7" location="Ocupação!A1" display="OCUPAÇÃO PRINCIPAL"/>
    <hyperlink ref="D8" location="Registro!A1" display="FORMALIZAÇÃO"/>
    <hyperlink ref="D9" location="Fx.Renda!A1" display="FAIXA DE RENDA INDIVIDUAL MENSAL"/>
    <hyperlink ref="D10" location="'Despesa Transporte'!A1" display="DESPESA MENSAL COM TRANSPORTE PÚBLICO"/>
    <hyperlink ref="D11" location="'Respon. Despesa'!A1" display="RESPONSÁVEL PELO PAGAMENTO DAS DESPESAS COM TRANSPORTE PÚBLICO"/>
    <hyperlink ref="D12" location="'Meio Trabalho'!A1" display="MEIO DE TRANSPORTE UTILIZADO PARA IR AO TRABALHO"/>
    <hyperlink ref="D13" location="'Meio Estudo'!A1" display="MEIO DE TRANSPORTE UTILIZADO PARA IR AOS ESTUDOS"/>
    <hyperlink ref="D14" location="Transporte!A1" display="AVALIAÇÃO DO TRANSPORTE PÚBLICO"/>
    <hyperlink ref="D22" location="Linha!A1" display="20 LINHAS MAIS UTILIZADAS INDICADAS PELOS USUÁRIOS"/>
    <hyperlink ref="D15" location="Transporte!A1" display="AVALIAÇÃO DO TRANSPORTE PÚBLICO"/>
    <hyperlink ref="D16:D21" location="Transporte!A1" display="AVALIAÇÃO DO TRANSPORTE PÚBLICO"/>
  </hyperlinks>
  <printOptions horizontalCentered="1"/>
  <pageMargins left="0" right="0" top="0.78740157480314965" bottom="0.78740157480314965" header="0.31496062992125984" footer="0.31496062992125984"/>
  <pageSetup paperSize="9" scale="8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theme="6" tint="-0.249977111117893"/>
    <pageSetUpPr fitToPage="1"/>
  </sheetPr>
  <dimension ref="A1:S43"/>
  <sheetViews>
    <sheetView zoomScale="95" zoomScaleNormal="95" workbookViewId="0"/>
  </sheetViews>
  <sheetFormatPr defaultColWidth="0" defaultRowHeight="15" customHeight="1" zeroHeight="1"/>
  <cols>
    <col min="1" max="1" width="2.7109375" style="29" customWidth="1"/>
    <col min="2" max="2" width="2.7109375" customWidth="1"/>
    <col min="3" max="4" width="30.7109375" customWidth="1"/>
    <col min="5" max="7" width="15.7109375" customWidth="1"/>
    <col min="8" max="8" width="2.7109375" customWidth="1"/>
    <col min="9" max="17" width="9.140625" customWidth="1"/>
    <col min="18" max="18" width="2.7109375" customWidth="1"/>
    <col min="19" max="19" width="2.7109375" style="29" customWidth="1"/>
    <col min="20" max="16384" width="9.140625" hidden="1"/>
  </cols>
  <sheetData>
    <row r="1" spans="2:18" s="29" customFormat="1" ht="15.75" thickBot="1"/>
    <row r="2" spans="2:18">
      <c r="B2" s="20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2"/>
    </row>
    <row r="3" spans="2:18" ht="15.75">
      <c r="B3" s="23"/>
      <c r="C3" s="189" t="s">
        <v>107</v>
      </c>
      <c r="D3" s="189"/>
      <c r="E3" s="189"/>
      <c r="F3" s="189"/>
      <c r="G3" s="189"/>
      <c r="H3" s="24"/>
      <c r="I3" s="24"/>
      <c r="J3" s="24"/>
      <c r="K3" s="24"/>
      <c r="L3" s="24"/>
      <c r="M3" s="24"/>
      <c r="N3" s="24"/>
      <c r="O3" s="24"/>
      <c r="P3" s="24"/>
      <c r="Q3" s="24"/>
      <c r="R3" s="25"/>
    </row>
    <row r="4" spans="2:18" ht="30">
      <c r="B4" s="23"/>
      <c r="C4" s="1" t="s">
        <v>17</v>
      </c>
      <c r="D4" s="31" t="s">
        <v>108</v>
      </c>
      <c r="E4" s="3" t="s">
        <v>3</v>
      </c>
      <c r="F4" s="55" t="s">
        <v>26</v>
      </c>
      <c r="G4" s="55" t="s">
        <v>47</v>
      </c>
      <c r="H4" s="24"/>
      <c r="I4" s="24"/>
      <c r="J4" s="24"/>
      <c r="K4" s="24"/>
      <c r="L4" s="24"/>
      <c r="M4" s="24"/>
      <c r="N4" s="24"/>
      <c r="O4" s="24"/>
      <c r="P4" s="24"/>
      <c r="Q4" s="24"/>
      <c r="R4" s="25"/>
    </row>
    <row r="5" spans="2:18">
      <c r="B5" s="23"/>
      <c r="C5" s="197" t="s">
        <v>19</v>
      </c>
      <c r="D5" s="80" t="s">
        <v>48</v>
      </c>
      <c r="E5" s="42">
        <v>692993</v>
      </c>
      <c r="F5" s="8">
        <f>E5/SUM(E5:E16)</f>
        <v>0.41255820820528816</v>
      </c>
      <c r="G5" s="81">
        <f t="shared" ref="G5:G27" si="0">E5/$E$29</f>
        <v>0.25402978520153419</v>
      </c>
      <c r="H5" s="24"/>
      <c r="I5" s="68">
        <f t="shared" ref="I5:I15" si="1">G5+G17</f>
        <v>0.40117610013786664</v>
      </c>
      <c r="J5" s="24"/>
      <c r="K5" s="24"/>
      <c r="L5" s="24"/>
      <c r="M5" s="24"/>
      <c r="N5" s="24"/>
      <c r="O5" s="24"/>
      <c r="P5" s="24"/>
      <c r="Q5" s="24"/>
      <c r="R5" s="25"/>
    </row>
    <row r="6" spans="2:18">
      <c r="B6" s="23"/>
      <c r="C6" s="198"/>
      <c r="D6" s="69" t="s">
        <v>49</v>
      </c>
      <c r="E6" s="37">
        <v>108763</v>
      </c>
      <c r="F6" s="11">
        <f>E6/SUM($E$5:$E$16)</f>
        <v>6.4749670485894889E-2</v>
      </c>
      <c r="G6" s="38">
        <f t="shared" si="0"/>
        <v>3.9869149512151578E-2</v>
      </c>
      <c r="H6" s="24"/>
      <c r="I6" s="68">
        <f t="shared" si="1"/>
        <v>6.6490127012509892E-2</v>
      </c>
      <c r="J6" s="24"/>
      <c r="K6" s="24"/>
      <c r="L6" s="24"/>
      <c r="M6" s="24"/>
      <c r="N6" s="24"/>
      <c r="O6" s="24"/>
      <c r="P6" s="24"/>
      <c r="Q6" s="24"/>
      <c r="R6" s="25"/>
    </row>
    <row r="7" spans="2:18">
      <c r="B7" s="23"/>
      <c r="C7" s="198"/>
      <c r="D7" s="69" t="s">
        <v>50</v>
      </c>
      <c r="E7" s="37">
        <v>404131</v>
      </c>
      <c r="F7" s="11">
        <f t="shared" ref="F7:F14" si="2">E7/SUM($E$5:$E$16)</f>
        <v>0.24059054166522795</v>
      </c>
      <c r="G7" s="38">
        <f t="shared" si="0"/>
        <v>0.14814191647430955</v>
      </c>
      <c r="H7" s="24"/>
      <c r="I7" s="68">
        <f t="shared" si="1"/>
        <v>0.25823286592113853</v>
      </c>
      <c r="J7" s="24"/>
      <c r="K7" s="24"/>
      <c r="L7" s="24"/>
      <c r="M7" s="24"/>
      <c r="N7" s="24"/>
      <c r="O7" s="24"/>
      <c r="P7" s="24"/>
      <c r="Q7" s="24"/>
      <c r="R7" s="25"/>
    </row>
    <row r="8" spans="2:18">
      <c r="B8" s="23"/>
      <c r="C8" s="198"/>
      <c r="D8" s="69" t="s">
        <v>51</v>
      </c>
      <c r="E8" s="37">
        <v>237709</v>
      </c>
      <c r="F8" s="11">
        <f t="shared" si="2"/>
        <v>0.14151484807822134</v>
      </c>
      <c r="G8" s="38">
        <f t="shared" si="0"/>
        <v>8.7136762146906951E-2</v>
      </c>
      <c r="H8" s="24"/>
      <c r="I8" s="68">
        <f t="shared" si="1"/>
        <v>0.14926618374860109</v>
      </c>
      <c r="J8" s="24"/>
      <c r="K8" s="24"/>
      <c r="L8" s="24"/>
      <c r="M8" s="24"/>
      <c r="N8" s="24"/>
      <c r="O8" s="24"/>
      <c r="P8" s="24"/>
      <c r="Q8" s="24"/>
      <c r="R8" s="25"/>
    </row>
    <row r="9" spans="2:18">
      <c r="B9" s="23"/>
      <c r="C9" s="198"/>
      <c r="D9" s="69" t="s">
        <v>52</v>
      </c>
      <c r="E9" s="37">
        <v>35324</v>
      </c>
      <c r="F9" s="11">
        <f t="shared" si="2"/>
        <v>2.1029369916642161E-2</v>
      </c>
      <c r="G9" s="38">
        <f t="shared" si="0"/>
        <v>1.2948685098491605E-2</v>
      </c>
      <c r="H9" s="24"/>
      <c r="I9" s="68">
        <f t="shared" si="1"/>
        <v>2.035961156877257E-2</v>
      </c>
      <c r="J9" s="24"/>
      <c r="K9" s="24"/>
      <c r="L9" s="24"/>
      <c r="M9" s="24"/>
      <c r="N9" s="24"/>
      <c r="O9" s="24"/>
      <c r="P9" s="24"/>
      <c r="Q9" s="24"/>
      <c r="R9" s="25"/>
    </row>
    <row r="10" spans="2:18">
      <c r="B10" s="23"/>
      <c r="C10" s="198"/>
      <c r="D10" s="69" t="s">
        <v>53</v>
      </c>
      <c r="E10" s="37">
        <v>13295</v>
      </c>
      <c r="F10" s="11">
        <f t="shared" si="2"/>
        <v>7.9148871317449177E-3</v>
      </c>
      <c r="G10" s="38">
        <f t="shared" si="0"/>
        <v>4.8735355108268002E-3</v>
      </c>
      <c r="H10" s="24"/>
      <c r="I10" s="68">
        <f t="shared" si="1"/>
        <v>7.0821140330330039E-3</v>
      </c>
      <c r="J10" s="24"/>
      <c r="K10" s="24"/>
      <c r="L10" s="24"/>
      <c r="M10" s="24"/>
      <c r="N10" s="24"/>
      <c r="O10" s="24"/>
      <c r="P10" s="24"/>
      <c r="Q10" s="24"/>
      <c r="R10" s="25"/>
    </row>
    <row r="11" spans="2:18">
      <c r="B11" s="23"/>
      <c r="C11" s="198"/>
      <c r="D11" s="69" t="s">
        <v>54</v>
      </c>
      <c r="E11" s="37">
        <v>5706</v>
      </c>
      <c r="F11" s="11">
        <f t="shared" si="2"/>
        <v>3.3969421567308393E-3</v>
      </c>
      <c r="G11" s="38">
        <f t="shared" si="0"/>
        <v>2.0916429954703063E-3</v>
      </c>
      <c r="H11" s="24"/>
      <c r="I11" s="68">
        <f t="shared" si="1"/>
        <v>3.257699141385316E-3</v>
      </c>
      <c r="J11" s="24"/>
      <c r="K11" s="24"/>
      <c r="L11" s="24"/>
      <c r="M11" s="24"/>
      <c r="N11" s="24"/>
      <c r="O11" s="24"/>
      <c r="P11" s="24"/>
      <c r="Q11" s="24"/>
      <c r="R11" s="25"/>
    </row>
    <row r="12" spans="2:18">
      <c r="B12" s="23"/>
      <c r="C12" s="198"/>
      <c r="D12" s="69" t="s">
        <v>55</v>
      </c>
      <c r="E12" s="37">
        <v>1867</v>
      </c>
      <c r="F12" s="11">
        <f t="shared" si="2"/>
        <v>1.1114775686324003E-3</v>
      </c>
      <c r="G12" s="38">
        <f t="shared" si="0"/>
        <v>6.8438441509692635E-4</v>
      </c>
      <c r="H12" s="24"/>
      <c r="I12" s="68">
        <f t="shared" si="1"/>
        <v>1.6048392979616196E-3</v>
      </c>
      <c r="J12" s="24"/>
      <c r="K12" s="24"/>
      <c r="L12" s="24"/>
      <c r="M12" s="24"/>
      <c r="N12" s="24"/>
      <c r="O12" s="24"/>
      <c r="P12" s="24"/>
      <c r="Q12" s="24"/>
      <c r="R12" s="25"/>
    </row>
    <row r="13" spans="2:18">
      <c r="B13" s="23"/>
      <c r="C13" s="198"/>
      <c r="D13" s="69" t="s">
        <v>56</v>
      </c>
      <c r="E13" s="37">
        <v>9932</v>
      </c>
      <c r="F13" s="11">
        <f t="shared" si="2"/>
        <v>5.912798720758972E-3</v>
      </c>
      <c r="G13" s="38">
        <f t="shared" si="0"/>
        <v>3.6407637979339437E-3</v>
      </c>
      <c r="H13" s="24"/>
      <c r="I13" s="68">
        <f t="shared" si="1"/>
        <v>5.2034476552227475E-3</v>
      </c>
      <c r="J13" s="24"/>
      <c r="K13" s="24"/>
      <c r="L13" s="24"/>
      <c r="M13" s="24"/>
      <c r="N13" s="24"/>
      <c r="O13" s="24"/>
      <c r="P13" s="24"/>
      <c r="Q13" s="24"/>
      <c r="R13" s="25"/>
    </row>
    <row r="14" spans="2:18">
      <c r="B14" s="23"/>
      <c r="C14" s="198"/>
      <c r="D14" s="69" t="s">
        <v>57</v>
      </c>
      <c r="E14" s="37">
        <v>31912</v>
      </c>
      <c r="F14" s="11">
        <f t="shared" si="2"/>
        <v>1.8998110428600515E-2</v>
      </c>
      <c r="G14" s="38">
        <f t="shared" si="0"/>
        <v>1.1697951502181636E-2</v>
      </c>
      <c r="H14" s="24"/>
      <c r="I14" s="68">
        <f t="shared" si="1"/>
        <v>1.5909463309920567E-2</v>
      </c>
      <c r="J14" s="24"/>
      <c r="K14" s="24"/>
      <c r="L14" s="24"/>
      <c r="M14" s="24"/>
      <c r="N14" s="24"/>
      <c r="O14" s="24"/>
      <c r="P14" s="24"/>
      <c r="Q14" s="24"/>
      <c r="R14" s="25"/>
    </row>
    <row r="15" spans="2:18">
      <c r="B15" s="23"/>
      <c r="C15" s="200"/>
      <c r="D15" s="82" t="s">
        <v>58</v>
      </c>
      <c r="E15" s="83">
        <v>138114</v>
      </c>
      <c r="F15" s="11">
        <f t="shared" ref="F15" si="3">E15/SUM($E$5:$E$16)</f>
        <v>8.2223145642257814E-2</v>
      </c>
      <c r="G15" s="38">
        <f t="shared" ref="G15" si="4">E15/$E$29</f>
        <v>5.0628317679002083E-2</v>
      </c>
      <c r="H15" s="24"/>
      <c r="I15" s="68">
        <f t="shared" si="1"/>
        <v>7.1417548173588044E-2</v>
      </c>
      <c r="J15" s="24"/>
      <c r="K15" s="24"/>
      <c r="L15" s="24"/>
      <c r="M15" s="24"/>
      <c r="N15" s="24"/>
      <c r="O15" s="24"/>
      <c r="P15" s="24"/>
      <c r="Q15" s="24"/>
      <c r="R15" s="25"/>
    </row>
    <row r="16" spans="2:18">
      <c r="B16" s="23"/>
      <c r="C16" s="199"/>
      <c r="D16" s="70"/>
      <c r="E16" s="43"/>
      <c r="F16" s="14"/>
      <c r="G16" s="71"/>
      <c r="H16" s="24"/>
      <c r="I16" s="68"/>
      <c r="J16" s="24"/>
      <c r="K16" s="24"/>
      <c r="L16" s="24"/>
      <c r="M16" s="24"/>
      <c r="N16" s="24"/>
      <c r="O16" s="24"/>
      <c r="P16" s="24"/>
      <c r="Q16" s="24"/>
      <c r="R16" s="25"/>
    </row>
    <row r="17" spans="2:18" s="29" customFormat="1">
      <c r="B17" s="23"/>
      <c r="C17" s="201" t="s">
        <v>21</v>
      </c>
      <c r="D17" s="67" t="s">
        <v>48</v>
      </c>
      <c r="E17" s="34">
        <v>401415</v>
      </c>
      <c r="F17" s="61">
        <f>E17/SUM($E$17:$E$28)</f>
        <v>0.38293713445132044</v>
      </c>
      <c r="G17" s="35">
        <f t="shared" si="0"/>
        <v>0.14714631493633246</v>
      </c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5"/>
    </row>
    <row r="18" spans="2:18" s="29" customFormat="1">
      <c r="B18" s="23"/>
      <c r="C18" s="198"/>
      <c r="D18" s="69" t="s">
        <v>49</v>
      </c>
      <c r="E18" s="37">
        <v>72622</v>
      </c>
      <c r="F18" s="61">
        <f t="shared" ref="F18:F27" si="5">E18/SUM($E$17:$E$28)</f>
        <v>6.9279076711442747E-2</v>
      </c>
      <c r="G18" s="38">
        <f t="shared" si="0"/>
        <v>2.6620977500358321E-2</v>
      </c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5"/>
    </row>
    <row r="19" spans="2:18" s="29" customFormat="1">
      <c r="B19" s="23"/>
      <c r="C19" s="198"/>
      <c r="D19" s="69" t="s">
        <v>50</v>
      </c>
      <c r="E19" s="37">
        <v>300328</v>
      </c>
      <c r="F19" s="61">
        <f t="shared" si="5"/>
        <v>0.2865033536751147</v>
      </c>
      <c r="G19" s="38">
        <f t="shared" si="0"/>
        <v>0.11009094944682897</v>
      </c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5"/>
    </row>
    <row r="20" spans="2:18" s="29" customFormat="1">
      <c r="B20" s="23"/>
      <c r="C20" s="198"/>
      <c r="D20" s="69" t="s">
        <v>51</v>
      </c>
      <c r="E20" s="37">
        <v>169489</v>
      </c>
      <c r="F20" s="61">
        <f t="shared" si="5"/>
        <v>0.16168711179457632</v>
      </c>
      <c r="G20" s="38">
        <f t="shared" si="0"/>
        <v>6.2129421601694136E-2</v>
      </c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5"/>
    </row>
    <row r="21" spans="2:18" s="29" customFormat="1">
      <c r="B21" s="23"/>
      <c r="C21" s="198"/>
      <c r="D21" s="69" t="s">
        <v>52</v>
      </c>
      <c r="E21" s="37">
        <v>20217</v>
      </c>
      <c r="F21" s="61">
        <f t="shared" si="5"/>
        <v>1.9286374567971665E-2</v>
      </c>
      <c r="G21" s="38">
        <f t="shared" si="0"/>
        <v>7.4109264702809643E-3</v>
      </c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5"/>
    </row>
    <row r="22" spans="2:18" s="29" customFormat="1">
      <c r="B22" s="23"/>
      <c r="C22" s="198"/>
      <c r="D22" s="69" t="s">
        <v>53</v>
      </c>
      <c r="E22" s="37">
        <v>6025</v>
      </c>
      <c r="F22" s="61">
        <f t="shared" si="5"/>
        <v>5.747658246625576E-3</v>
      </c>
      <c r="G22" s="38">
        <f t="shared" si="0"/>
        <v>2.2085785222062033E-3</v>
      </c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5"/>
    </row>
    <row r="23" spans="2:18" s="29" customFormat="1">
      <c r="B23" s="23"/>
      <c r="C23" s="198"/>
      <c r="D23" s="69" t="s">
        <v>54</v>
      </c>
      <c r="E23" s="37">
        <v>3181</v>
      </c>
      <c r="F23" s="61">
        <f t="shared" si="5"/>
        <v>3.0345727605835615E-3</v>
      </c>
      <c r="G23" s="38">
        <f t="shared" si="0"/>
        <v>1.1660561459150094E-3</v>
      </c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5"/>
    </row>
    <row r="24" spans="2:18" s="29" customFormat="1">
      <c r="B24" s="23"/>
      <c r="C24" s="198"/>
      <c r="D24" s="69" t="s">
        <v>55</v>
      </c>
      <c r="E24" s="37">
        <v>2511</v>
      </c>
      <c r="F24" s="61">
        <f t="shared" si="5"/>
        <v>2.3954140841953232E-3</v>
      </c>
      <c r="G24" s="38">
        <f t="shared" si="0"/>
        <v>9.2045488286469316E-4</v>
      </c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5"/>
    </row>
    <row r="25" spans="2:18" s="29" customFormat="1">
      <c r="B25" s="23"/>
      <c r="C25" s="198"/>
      <c r="D25" s="69" t="s">
        <v>56</v>
      </c>
      <c r="E25" s="37">
        <v>4263</v>
      </c>
      <c r="F25" s="61">
        <f t="shared" si="5"/>
        <v>4.0667663245418807E-3</v>
      </c>
      <c r="G25" s="38">
        <f t="shared" si="0"/>
        <v>1.562683857288804E-3</v>
      </c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5"/>
    </row>
    <row r="26" spans="2:18" s="29" customFormat="1">
      <c r="B26" s="23"/>
      <c r="C26" s="198"/>
      <c r="D26" s="69" t="s">
        <v>57</v>
      </c>
      <c r="E26" s="37">
        <v>11489</v>
      </c>
      <c r="F26" s="61">
        <f t="shared" si="5"/>
        <v>1.0960140347797716E-2</v>
      </c>
      <c r="G26" s="38">
        <f t="shared" si="0"/>
        <v>4.2115118077389324E-3</v>
      </c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5"/>
    </row>
    <row r="27" spans="2:18" s="29" customFormat="1">
      <c r="B27" s="23"/>
      <c r="C27" s="200"/>
      <c r="D27" s="82" t="s">
        <v>58</v>
      </c>
      <c r="E27" s="83">
        <v>56713</v>
      </c>
      <c r="F27" s="61">
        <f t="shared" si="5"/>
        <v>5.4102397035830092E-2</v>
      </c>
      <c r="G27" s="38">
        <f t="shared" si="0"/>
        <v>2.0789230494585958E-2</v>
      </c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5"/>
    </row>
    <row r="28" spans="2:18" s="29" customFormat="1">
      <c r="B28" s="23"/>
      <c r="C28" s="200"/>
      <c r="D28" s="82"/>
      <c r="E28" s="83"/>
      <c r="F28" s="84"/>
      <c r="G28" s="85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5"/>
    </row>
    <row r="29" spans="2:18" s="29" customFormat="1">
      <c r="B29" s="23"/>
      <c r="C29" s="86" t="s">
        <v>15</v>
      </c>
      <c r="D29" s="87"/>
      <c r="E29" s="88">
        <f>SUM(E5:E28)</f>
        <v>2727999</v>
      </c>
      <c r="F29" s="89"/>
      <c r="G29" s="18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5"/>
    </row>
    <row r="30" spans="2:18" s="29" customFormat="1" ht="15.75" thickBot="1">
      <c r="B30" s="26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8"/>
    </row>
    <row r="31" spans="2:18" s="29" customFormat="1"/>
    <row r="32" spans="2:18" s="29" customFormat="1" hidden="1"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</row>
    <row r="33" spans="2:18" s="29" customFormat="1" hidden="1"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</row>
    <row r="34" spans="2:18" s="29" customFormat="1" hidden="1"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</row>
    <row r="35" spans="2:18" s="29" customFormat="1" hidden="1"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</row>
    <row r="36" spans="2:18" s="29" customFormat="1" hidden="1"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</row>
    <row r="37" spans="2:18" s="29" customFormat="1" hidden="1"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</row>
    <row r="38" spans="2:18" s="29" customFormat="1" hidden="1"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</row>
    <row r="39" spans="2:18" s="29" customFormat="1" hidden="1"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</row>
    <row r="40" spans="2:18" s="29" customFormat="1" hidden="1"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</row>
    <row r="41" spans="2:18" s="29" customFormat="1" hidden="1"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</row>
    <row r="42" spans="2:18" ht="15" customHeight="1"/>
    <row r="43" spans="2:18" ht="15" customHeight="1"/>
  </sheetData>
  <mergeCells count="3">
    <mergeCell ref="C3:G3"/>
    <mergeCell ref="C5:C16"/>
    <mergeCell ref="C17:C28"/>
  </mergeCells>
  <printOptions horizontalCentered="1"/>
  <pageMargins left="0" right="0" top="0.78740157480314965" bottom="0.78740157480314965" header="0.31496062992125984" footer="0.31496062992125984"/>
  <pageSetup paperSize="9" scale="71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theme="6" tint="-0.249977111117893"/>
    <pageSetUpPr fitToPage="1"/>
  </sheetPr>
  <dimension ref="A1:S50"/>
  <sheetViews>
    <sheetView zoomScale="95" zoomScaleNormal="95" workbookViewId="0"/>
  </sheetViews>
  <sheetFormatPr defaultColWidth="0" defaultRowHeight="15" customHeight="1" zeroHeight="1"/>
  <cols>
    <col min="1" max="1" width="2.7109375" style="29" customWidth="1"/>
    <col min="2" max="2" width="2.7109375" customWidth="1"/>
    <col min="3" max="4" width="30.7109375" customWidth="1"/>
    <col min="5" max="5" width="15.7109375" customWidth="1"/>
    <col min="6" max="6" width="15.7109375" style="30" customWidth="1"/>
    <col min="7" max="7" width="2.7109375" customWidth="1"/>
    <col min="8" max="16" width="9.140625" customWidth="1"/>
    <col min="17" max="18" width="2.7109375" customWidth="1"/>
    <col min="19" max="19" width="2.7109375" style="29" customWidth="1"/>
    <col min="20" max="16384" width="9.140625" hidden="1"/>
  </cols>
  <sheetData>
    <row r="1" spans="2:18" s="29" customFormat="1" ht="15" customHeight="1" thickBot="1">
      <c r="F1" s="75"/>
    </row>
    <row r="2" spans="2:18" ht="15" customHeight="1">
      <c r="B2" s="20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2"/>
    </row>
    <row r="3" spans="2:18" ht="15" customHeight="1">
      <c r="B3" s="23"/>
      <c r="C3" s="188" t="s">
        <v>61</v>
      </c>
      <c r="D3" s="188"/>
      <c r="E3" s="188"/>
      <c r="F3" s="188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5"/>
    </row>
    <row r="4" spans="2:18" ht="30" customHeight="1">
      <c r="B4" s="23"/>
      <c r="C4" s="1" t="s">
        <v>62</v>
      </c>
      <c r="D4" s="31" t="s">
        <v>76</v>
      </c>
      <c r="E4" s="3" t="s">
        <v>3</v>
      </c>
      <c r="F4" s="55" t="s">
        <v>18</v>
      </c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5"/>
    </row>
    <row r="5" spans="2:18" ht="15" customHeight="1">
      <c r="B5" s="23"/>
      <c r="C5" s="202" t="s">
        <v>68</v>
      </c>
      <c r="D5" s="57" t="s">
        <v>63</v>
      </c>
      <c r="E5" s="10">
        <v>49811</v>
      </c>
      <c r="F5" s="53">
        <f>E5/SUM($E$5:$E$9)</f>
        <v>4.1880401525858799E-2</v>
      </c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5"/>
    </row>
    <row r="6" spans="2:18" ht="15" customHeight="1">
      <c r="B6" s="23"/>
      <c r="C6" s="202"/>
      <c r="D6" s="57" t="s">
        <v>64</v>
      </c>
      <c r="E6" s="10">
        <v>301119</v>
      </c>
      <c r="F6" s="53">
        <f>E6/SUM($E$5:$E$9)</f>
        <v>0.25317670046907464</v>
      </c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5"/>
    </row>
    <row r="7" spans="2:18" ht="15" customHeight="1">
      <c r="B7" s="23"/>
      <c r="C7" s="202"/>
      <c r="D7" s="57" t="s">
        <v>65</v>
      </c>
      <c r="E7" s="10">
        <v>508234</v>
      </c>
      <c r="F7" s="53">
        <f>E7/SUM($E$5:$E$9)</f>
        <v>0.42731613477130193</v>
      </c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5"/>
    </row>
    <row r="8" spans="2:18" ht="15" customHeight="1">
      <c r="B8" s="23"/>
      <c r="C8" s="202"/>
      <c r="D8" s="57" t="s">
        <v>66</v>
      </c>
      <c r="E8" s="10">
        <v>213740</v>
      </c>
      <c r="F8" s="53">
        <f>E8/SUM($E$5:$E$9)</f>
        <v>0.17970964289287628</v>
      </c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5"/>
    </row>
    <row r="9" spans="2:18" ht="15" customHeight="1">
      <c r="B9" s="23"/>
      <c r="C9" s="203"/>
      <c r="D9" s="58" t="s">
        <v>67</v>
      </c>
      <c r="E9" s="13">
        <v>116459</v>
      </c>
      <c r="F9" s="54">
        <f>E9/SUM($E$5:$E$9)</f>
        <v>9.7917120340888356E-2</v>
      </c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5"/>
    </row>
    <row r="10" spans="2:18" ht="15" customHeight="1">
      <c r="B10" s="23"/>
      <c r="C10" s="202" t="s">
        <v>69</v>
      </c>
      <c r="D10" s="57" t="s">
        <v>63</v>
      </c>
      <c r="E10" s="10">
        <v>48237</v>
      </c>
      <c r="F10" s="53">
        <f>E10/SUM($E$10:$E$14)</f>
        <v>4.0451060732357325E-2</v>
      </c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5"/>
    </row>
    <row r="11" spans="2:18" ht="15" customHeight="1">
      <c r="B11" s="23"/>
      <c r="C11" s="202"/>
      <c r="D11" s="57" t="s">
        <v>64</v>
      </c>
      <c r="E11" s="10">
        <v>331879</v>
      </c>
      <c r="F11" s="53">
        <f>E11/SUM($E$10:$E$14)</f>
        <v>0.27831037553732646</v>
      </c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5"/>
    </row>
    <row r="12" spans="2:18" ht="15" customHeight="1">
      <c r="B12" s="23"/>
      <c r="C12" s="202"/>
      <c r="D12" s="57" t="s">
        <v>65</v>
      </c>
      <c r="E12" s="10">
        <v>521466</v>
      </c>
      <c r="F12" s="53">
        <f>E12/SUM($E$10:$E$14)</f>
        <v>0.43729611783194322</v>
      </c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5"/>
    </row>
    <row r="13" spans="2:18" ht="15" customHeight="1">
      <c r="B13" s="23"/>
      <c r="C13" s="202"/>
      <c r="D13" s="57" t="s">
        <v>66</v>
      </c>
      <c r="E13" s="10">
        <v>199539</v>
      </c>
      <c r="F13" s="53">
        <f>E13/SUM($E$10:$E$14)</f>
        <v>0.16733138892289837</v>
      </c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5"/>
    </row>
    <row r="14" spans="2:18" ht="15" customHeight="1">
      <c r="B14" s="23"/>
      <c r="C14" s="203"/>
      <c r="D14" s="58" t="s">
        <v>67</v>
      </c>
      <c r="E14" s="13">
        <v>91357</v>
      </c>
      <c r="F14" s="54">
        <f>E14/SUM($E$10:$E$14)</f>
        <v>7.6611056975474601E-2</v>
      </c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5"/>
    </row>
    <row r="15" spans="2:18" ht="15" customHeight="1">
      <c r="B15" s="23"/>
      <c r="C15" s="202" t="s">
        <v>70</v>
      </c>
      <c r="D15" s="57" t="s">
        <v>63</v>
      </c>
      <c r="E15" s="10">
        <v>47563</v>
      </c>
      <c r="F15" s="53">
        <f>E15/SUM($E$15:$E$19)</f>
        <v>3.9669188509338267E-2</v>
      </c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5"/>
    </row>
    <row r="16" spans="2:18" ht="15" customHeight="1">
      <c r="B16" s="23"/>
      <c r="C16" s="202"/>
      <c r="D16" s="57" t="s">
        <v>64</v>
      </c>
      <c r="E16" s="10">
        <v>279798</v>
      </c>
      <c r="F16" s="53">
        <f>E16/SUM($E$15:$E$19)</f>
        <v>0.23336121789070977</v>
      </c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5"/>
    </row>
    <row r="17" spans="2:18" ht="15" customHeight="1">
      <c r="B17" s="23"/>
      <c r="C17" s="202"/>
      <c r="D17" s="57" t="s">
        <v>65</v>
      </c>
      <c r="E17" s="10">
        <v>495273</v>
      </c>
      <c r="F17" s="53">
        <f>E17/SUM($E$15:$E$19)</f>
        <v>0.41307482708377297</v>
      </c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5"/>
    </row>
    <row r="18" spans="2:18" ht="15" customHeight="1">
      <c r="B18" s="23"/>
      <c r="C18" s="202"/>
      <c r="D18" s="57" t="s">
        <v>66</v>
      </c>
      <c r="E18" s="10">
        <v>233542</v>
      </c>
      <c r="F18" s="53">
        <f>E18/SUM($E$15:$E$19)</f>
        <v>0.19478211262636666</v>
      </c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5"/>
    </row>
    <row r="19" spans="2:18" ht="15" customHeight="1">
      <c r="B19" s="23"/>
      <c r="C19" s="203"/>
      <c r="D19" s="58" t="s">
        <v>67</v>
      </c>
      <c r="E19" s="13">
        <v>142815</v>
      </c>
      <c r="F19" s="54">
        <f>E19/SUM($E$15:$E$19)</f>
        <v>0.11911265388981235</v>
      </c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5"/>
    </row>
    <row r="20" spans="2:18" ht="15" customHeight="1">
      <c r="B20" s="23"/>
      <c r="C20" s="202" t="s">
        <v>71</v>
      </c>
      <c r="D20" s="57" t="s">
        <v>63</v>
      </c>
      <c r="E20" s="10">
        <v>56717</v>
      </c>
      <c r="F20" s="53">
        <f>E20/SUM($E$20:$E$24)</f>
        <v>4.6339576271117199E-2</v>
      </c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5"/>
    </row>
    <row r="21" spans="2:18" ht="15" customHeight="1">
      <c r="B21" s="23"/>
      <c r="C21" s="202"/>
      <c r="D21" s="57" t="s">
        <v>64</v>
      </c>
      <c r="E21" s="10">
        <v>301606</v>
      </c>
      <c r="F21" s="53">
        <f t="shared" ref="F21:F24" si="0">E21/SUM($E$20:$E$24)</f>
        <v>0.24642160623493087</v>
      </c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5"/>
    </row>
    <row r="22" spans="2:18" ht="15" customHeight="1">
      <c r="B22" s="23"/>
      <c r="C22" s="202"/>
      <c r="D22" s="57" t="s">
        <v>65</v>
      </c>
      <c r="E22" s="10">
        <v>516155</v>
      </c>
      <c r="F22" s="53">
        <f t="shared" si="0"/>
        <v>0.42171490012198282</v>
      </c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5"/>
    </row>
    <row r="23" spans="2:18" ht="15" customHeight="1">
      <c r="B23" s="23"/>
      <c r="C23" s="202"/>
      <c r="D23" s="57" t="s">
        <v>66</v>
      </c>
      <c r="E23" s="10">
        <v>212570</v>
      </c>
      <c r="F23" s="53">
        <f t="shared" si="0"/>
        <v>0.17367638852462899</v>
      </c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5"/>
    </row>
    <row r="24" spans="2:18" ht="15" customHeight="1">
      <c r="B24" s="23"/>
      <c r="C24" s="203"/>
      <c r="D24" s="58" t="s">
        <v>67</v>
      </c>
      <c r="E24" s="73">
        <v>136895</v>
      </c>
      <c r="F24" s="74">
        <f t="shared" si="0"/>
        <v>0.11184752884734012</v>
      </c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5"/>
    </row>
    <row r="25" spans="2:18" ht="15" customHeight="1">
      <c r="B25" s="23"/>
      <c r="C25" s="202" t="s">
        <v>72</v>
      </c>
      <c r="D25" s="57" t="s">
        <v>63</v>
      </c>
      <c r="E25" s="7">
        <v>68141</v>
      </c>
      <c r="F25" s="47">
        <f>E25/SUM($E$25:$E$29)</f>
        <v>5.6268419709677713E-2</v>
      </c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5"/>
    </row>
    <row r="26" spans="2:18" ht="15" customHeight="1">
      <c r="B26" s="23"/>
      <c r="C26" s="202"/>
      <c r="D26" s="57" t="s">
        <v>64</v>
      </c>
      <c r="E26" s="10">
        <v>359251</v>
      </c>
      <c r="F26" s="53">
        <f t="shared" ref="F26:F29" si="1">E26/SUM($E$25:$E$29)</f>
        <v>0.29665672721447334</v>
      </c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5"/>
    </row>
    <row r="27" spans="2:18" ht="15" customHeight="1">
      <c r="B27" s="23"/>
      <c r="C27" s="202"/>
      <c r="D27" s="57" t="s">
        <v>65</v>
      </c>
      <c r="E27" s="10">
        <v>516856</v>
      </c>
      <c r="F27" s="53">
        <f t="shared" si="1"/>
        <v>0.42680134335371045</v>
      </c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5"/>
    </row>
    <row r="28" spans="2:18" ht="15" customHeight="1">
      <c r="B28" s="23"/>
      <c r="C28" s="202"/>
      <c r="D28" s="57" t="s">
        <v>66</v>
      </c>
      <c r="E28" s="10">
        <v>176434</v>
      </c>
      <c r="F28" s="53">
        <f t="shared" si="1"/>
        <v>0.14569293616262277</v>
      </c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5"/>
    </row>
    <row r="29" spans="2:18" ht="15" customHeight="1">
      <c r="B29" s="23"/>
      <c r="C29" s="203"/>
      <c r="D29" s="58" t="s">
        <v>67</v>
      </c>
      <c r="E29" s="13">
        <v>90317</v>
      </c>
      <c r="F29" s="54">
        <f t="shared" si="1"/>
        <v>7.4580573559515737E-2</v>
      </c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5"/>
    </row>
    <row r="30" spans="2:18" ht="15" customHeight="1">
      <c r="B30" s="23"/>
      <c r="C30" s="202" t="s">
        <v>73</v>
      </c>
      <c r="D30" s="57" t="s">
        <v>63</v>
      </c>
      <c r="E30" s="7">
        <v>66981</v>
      </c>
      <c r="F30" s="47">
        <f>E30/SUM($E$30:$E$34)</f>
        <v>5.8617512004683729E-2</v>
      </c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5"/>
    </row>
    <row r="31" spans="2:18" ht="15" customHeight="1">
      <c r="B31" s="23"/>
      <c r="C31" s="202"/>
      <c r="D31" s="57" t="s">
        <v>64</v>
      </c>
      <c r="E31" s="10">
        <v>430789</v>
      </c>
      <c r="F31" s="53">
        <f t="shared" ref="F31:F34" si="2">E31/SUM($E$30:$E$34)</f>
        <v>0.3769991397409071</v>
      </c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5"/>
    </row>
    <row r="32" spans="2:18" ht="15" customHeight="1">
      <c r="B32" s="23"/>
      <c r="C32" s="202"/>
      <c r="D32" s="57" t="s">
        <v>65</v>
      </c>
      <c r="E32" s="10">
        <v>475478</v>
      </c>
      <c r="F32" s="53">
        <f t="shared" si="2"/>
        <v>0.41610811085177901</v>
      </c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5"/>
    </row>
    <row r="33" spans="2:18" ht="15" customHeight="1">
      <c r="B33" s="23"/>
      <c r="C33" s="202"/>
      <c r="D33" s="57" t="s">
        <v>66</v>
      </c>
      <c r="E33" s="10">
        <v>113403</v>
      </c>
      <c r="F33" s="53">
        <f t="shared" si="2"/>
        <v>9.9243094517357897E-2</v>
      </c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5"/>
    </row>
    <row r="34" spans="2:18" ht="15" customHeight="1">
      <c r="B34" s="23"/>
      <c r="C34" s="203"/>
      <c r="D34" s="58" t="s">
        <v>67</v>
      </c>
      <c r="E34" s="13">
        <v>56028</v>
      </c>
      <c r="F34" s="54">
        <f t="shared" si="2"/>
        <v>4.9032142885272245E-2</v>
      </c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5"/>
    </row>
    <row r="35" spans="2:18" ht="15" customHeight="1">
      <c r="B35" s="23"/>
      <c r="C35" s="202" t="s">
        <v>74</v>
      </c>
      <c r="D35" s="57" t="s">
        <v>63</v>
      </c>
      <c r="E35" s="7">
        <v>98376</v>
      </c>
      <c r="F35" s="47">
        <f>E35/SUM($E$35:$E$39)</f>
        <v>9.6949867449813251E-2</v>
      </c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5"/>
    </row>
    <row r="36" spans="2:18" ht="15" customHeight="1">
      <c r="B36" s="23"/>
      <c r="C36" s="202"/>
      <c r="D36" s="57" t="s">
        <v>64</v>
      </c>
      <c r="E36" s="10">
        <v>453359</v>
      </c>
      <c r="F36" s="53">
        <f t="shared" ref="F36:F39" si="3">E36/SUM($E$35:$E$39)</f>
        <v>0.44678676666239614</v>
      </c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5"/>
    </row>
    <row r="37" spans="2:18" ht="15" customHeight="1">
      <c r="B37" s="23"/>
      <c r="C37" s="202"/>
      <c r="D37" s="57" t="s">
        <v>65</v>
      </c>
      <c r="E37" s="10">
        <v>363689</v>
      </c>
      <c r="F37" s="53">
        <f t="shared" si="3"/>
        <v>0.35841669048299513</v>
      </c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5"/>
    </row>
    <row r="38" spans="2:18" ht="15" customHeight="1">
      <c r="B38" s="23"/>
      <c r="C38" s="202"/>
      <c r="D38" s="57" t="s">
        <v>66</v>
      </c>
      <c r="E38" s="10">
        <v>59765</v>
      </c>
      <c r="F38" s="53">
        <f t="shared" si="3"/>
        <v>5.8898601570892176E-2</v>
      </c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5"/>
    </row>
    <row r="39" spans="2:18" ht="15" customHeight="1">
      <c r="B39" s="23"/>
      <c r="C39" s="203"/>
      <c r="D39" s="58" t="s">
        <v>67</v>
      </c>
      <c r="E39" s="13">
        <v>39521</v>
      </c>
      <c r="F39" s="54">
        <f t="shared" si="3"/>
        <v>3.8948073833903279E-2</v>
      </c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5"/>
    </row>
    <row r="40" spans="2:18" ht="15" customHeight="1">
      <c r="B40" s="23"/>
      <c r="C40" s="202" t="s">
        <v>75</v>
      </c>
      <c r="D40" s="57" t="s">
        <v>63</v>
      </c>
      <c r="E40" s="7">
        <v>143041</v>
      </c>
      <c r="F40" s="47">
        <f>E40/SUM($E$40:$E$44)</f>
        <v>0.14170402254726655</v>
      </c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5"/>
    </row>
    <row r="41" spans="2:18" ht="15" customHeight="1">
      <c r="B41" s="23"/>
      <c r="C41" s="202"/>
      <c r="D41" s="57" t="s">
        <v>64</v>
      </c>
      <c r="E41" s="10">
        <v>444651</v>
      </c>
      <c r="F41" s="53">
        <f t="shared" ref="F41:F44" si="4">E41/SUM($E$40:$E$44)</f>
        <v>0.44049493033231463</v>
      </c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5"/>
    </row>
    <row r="42" spans="2:18" ht="15" customHeight="1">
      <c r="B42" s="23"/>
      <c r="C42" s="202"/>
      <c r="D42" s="57" t="s">
        <v>65</v>
      </c>
      <c r="E42" s="10">
        <v>312761</v>
      </c>
      <c r="F42" s="53">
        <f t="shared" si="4"/>
        <v>0.30983768147528074</v>
      </c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5"/>
    </row>
    <row r="43" spans="2:18" ht="15" customHeight="1">
      <c r="B43" s="23"/>
      <c r="C43" s="202"/>
      <c r="D43" s="57" t="s">
        <v>66</v>
      </c>
      <c r="E43" s="10">
        <v>65778</v>
      </c>
      <c r="F43" s="53">
        <f t="shared" si="4"/>
        <v>6.5163185346258048E-2</v>
      </c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5"/>
    </row>
    <row r="44" spans="2:18" ht="15" customHeight="1">
      <c r="B44" s="23"/>
      <c r="C44" s="203"/>
      <c r="D44" s="58" t="s">
        <v>67</v>
      </c>
      <c r="E44" s="13">
        <v>43204</v>
      </c>
      <c r="F44" s="54">
        <f t="shared" si="4"/>
        <v>4.2800180298880067E-2</v>
      </c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5"/>
    </row>
    <row r="45" spans="2:18" ht="15" customHeight="1">
      <c r="B45" s="23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5"/>
    </row>
    <row r="46" spans="2:18" ht="15" customHeight="1">
      <c r="B46" s="23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5"/>
    </row>
    <row r="47" spans="2:18" ht="15" customHeight="1">
      <c r="B47" s="23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5"/>
    </row>
    <row r="48" spans="2:18" ht="15" customHeight="1">
      <c r="B48" s="23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5"/>
    </row>
    <row r="49" spans="2:18" ht="15" customHeight="1" thickBot="1">
      <c r="B49" s="26"/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8"/>
    </row>
    <row r="50" spans="2:18" s="29" customFormat="1" ht="15" customHeight="1">
      <c r="F50" s="75"/>
    </row>
  </sheetData>
  <mergeCells count="9">
    <mergeCell ref="C30:C34"/>
    <mergeCell ref="C35:C39"/>
    <mergeCell ref="C40:C44"/>
    <mergeCell ref="C3:F3"/>
    <mergeCell ref="C5:C9"/>
    <mergeCell ref="C10:C14"/>
    <mergeCell ref="C15:C19"/>
    <mergeCell ref="C20:C24"/>
    <mergeCell ref="C25:C29"/>
  </mergeCells>
  <printOptions horizontalCentered="1"/>
  <pageMargins left="0" right="0" top="0" bottom="0" header="0.31496062992125984" footer="0.31496062992125984"/>
  <pageSetup paperSize="9" scale="76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theme="6" tint="-0.249977111117893"/>
  </sheetPr>
  <dimension ref="A1:I26"/>
  <sheetViews>
    <sheetView workbookViewId="0"/>
  </sheetViews>
  <sheetFormatPr defaultColWidth="0" defaultRowHeight="15" customHeight="1" zeroHeight="1"/>
  <cols>
    <col min="1" max="1" width="2.7109375" style="119" customWidth="1"/>
    <col min="2" max="2" width="2.7109375" style="90" customWidth="1"/>
    <col min="3" max="3" width="9.140625" style="91" customWidth="1"/>
    <col min="4" max="4" width="12.7109375" style="91" customWidth="1"/>
    <col min="5" max="6" width="40.7109375" style="91" customWidth="1"/>
    <col min="7" max="7" width="15.7109375" style="95" customWidth="1"/>
    <col min="8" max="8" width="2.7109375" style="90" customWidth="1"/>
    <col min="9" max="9" width="2.7109375" style="119" customWidth="1"/>
    <col min="10" max="16384" width="9.140625" style="90" hidden="1"/>
  </cols>
  <sheetData>
    <row r="1" spans="1:9" s="119" customFormat="1" ht="15" customHeight="1" thickBot="1">
      <c r="C1" s="120"/>
      <c r="D1" s="120"/>
      <c r="E1" s="120"/>
      <c r="F1" s="120"/>
      <c r="G1" s="122"/>
    </row>
    <row r="2" spans="1:9" ht="15" customHeight="1">
      <c r="B2" s="97"/>
      <c r="C2" s="98"/>
      <c r="D2" s="98"/>
      <c r="E2" s="98"/>
      <c r="F2" s="98"/>
      <c r="G2" s="123"/>
      <c r="H2" s="99"/>
    </row>
    <row r="3" spans="1:9" ht="15" customHeight="1">
      <c r="B3" s="100"/>
      <c r="C3" s="162" t="s">
        <v>185</v>
      </c>
      <c r="D3" s="163"/>
      <c r="E3" s="163"/>
      <c r="F3" s="163"/>
      <c r="G3" s="164"/>
      <c r="H3" s="101"/>
    </row>
    <row r="4" spans="1:9" s="93" customFormat="1" ht="30" customHeight="1">
      <c r="A4" s="121"/>
      <c r="B4" s="102"/>
      <c r="C4" s="103" t="s">
        <v>127</v>
      </c>
      <c r="D4" s="104" t="s">
        <v>126</v>
      </c>
      <c r="E4" s="104" t="s">
        <v>148</v>
      </c>
      <c r="F4" s="104" t="s">
        <v>149</v>
      </c>
      <c r="G4" s="96" t="s">
        <v>3</v>
      </c>
      <c r="H4" s="105"/>
      <c r="I4" s="121"/>
    </row>
    <row r="5" spans="1:9" ht="15" customHeight="1">
      <c r="B5" s="100"/>
      <c r="C5" s="106" t="s">
        <v>128</v>
      </c>
      <c r="D5" s="107" t="s">
        <v>186</v>
      </c>
      <c r="E5" s="108" t="s">
        <v>150</v>
      </c>
      <c r="F5" s="108" t="s">
        <v>151</v>
      </c>
      <c r="G5" s="124">
        <v>3367</v>
      </c>
      <c r="H5" s="101"/>
    </row>
    <row r="6" spans="1:9" ht="15" customHeight="1">
      <c r="B6" s="100"/>
      <c r="C6" s="109" t="s">
        <v>129</v>
      </c>
      <c r="D6" s="110" t="s">
        <v>110</v>
      </c>
      <c r="E6" s="112" t="s">
        <v>152</v>
      </c>
      <c r="F6" s="111" t="s">
        <v>153</v>
      </c>
      <c r="G6" s="125">
        <v>3109</v>
      </c>
      <c r="H6" s="101"/>
    </row>
    <row r="7" spans="1:9" ht="15" customHeight="1">
      <c r="B7" s="100"/>
      <c r="C7" s="109" t="s">
        <v>130</v>
      </c>
      <c r="D7" s="110" t="s">
        <v>111</v>
      </c>
      <c r="E7" s="111" t="s">
        <v>154</v>
      </c>
      <c r="F7" s="111" t="s">
        <v>155</v>
      </c>
      <c r="G7" s="125">
        <v>2633</v>
      </c>
      <c r="H7" s="101"/>
    </row>
    <row r="8" spans="1:9" ht="15" customHeight="1">
      <c r="B8" s="100"/>
      <c r="C8" s="109" t="s">
        <v>131</v>
      </c>
      <c r="D8" s="110" t="s">
        <v>112</v>
      </c>
      <c r="E8" s="111" t="s">
        <v>156</v>
      </c>
      <c r="F8" s="111" t="s">
        <v>157</v>
      </c>
      <c r="G8" s="125">
        <v>2606</v>
      </c>
      <c r="H8" s="101"/>
    </row>
    <row r="9" spans="1:9" ht="15" customHeight="1">
      <c r="B9" s="100"/>
      <c r="C9" s="109" t="s">
        <v>132</v>
      </c>
      <c r="D9" s="110" t="s">
        <v>113</v>
      </c>
      <c r="E9" s="111" t="s">
        <v>158</v>
      </c>
      <c r="F9" s="111" t="s">
        <v>159</v>
      </c>
      <c r="G9" s="125">
        <v>2364</v>
      </c>
      <c r="H9" s="101"/>
    </row>
    <row r="10" spans="1:9" ht="15" customHeight="1">
      <c r="B10" s="100"/>
      <c r="C10" s="109" t="s">
        <v>133</v>
      </c>
      <c r="D10" s="110" t="s">
        <v>115</v>
      </c>
      <c r="E10" s="111" t="s">
        <v>162</v>
      </c>
      <c r="F10" s="111" t="s">
        <v>163</v>
      </c>
      <c r="G10" s="125">
        <v>2034</v>
      </c>
      <c r="H10" s="101"/>
    </row>
    <row r="11" spans="1:9" ht="15" customHeight="1">
      <c r="B11" s="100"/>
      <c r="C11" s="109" t="s">
        <v>134</v>
      </c>
      <c r="D11" s="110" t="s">
        <v>116</v>
      </c>
      <c r="E11" s="111" t="s">
        <v>164</v>
      </c>
      <c r="F11" s="111" t="s">
        <v>165</v>
      </c>
      <c r="G11" s="125">
        <v>1948</v>
      </c>
      <c r="H11" s="101"/>
    </row>
    <row r="12" spans="1:9" ht="15" customHeight="1">
      <c r="B12" s="100"/>
      <c r="C12" s="109" t="s">
        <v>135</v>
      </c>
      <c r="D12" s="110" t="s">
        <v>114</v>
      </c>
      <c r="E12" s="111" t="s">
        <v>160</v>
      </c>
      <c r="F12" s="111" t="s">
        <v>161</v>
      </c>
      <c r="G12" s="125">
        <v>1927</v>
      </c>
      <c r="H12" s="101"/>
    </row>
    <row r="13" spans="1:9" ht="15" customHeight="1">
      <c r="B13" s="100"/>
      <c r="C13" s="109" t="s">
        <v>136</v>
      </c>
      <c r="D13" s="110" t="s">
        <v>120</v>
      </c>
      <c r="E13" s="111" t="s">
        <v>169</v>
      </c>
      <c r="F13" s="111" t="s">
        <v>170</v>
      </c>
      <c r="G13" s="125">
        <v>1885</v>
      </c>
      <c r="H13" s="101"/>
    </row>
    <row r="14" spans="1:9" ht="15" customHeight="1">
      <c r="B14" s="100"/>
      <c r="C14" s="109" t="s">
        <v>137</v>
      </c>
      <c r="D14" s="110" t="s">
        <v>117</v>
      </c>
      <c r="E14" s="111" t="s">
        <v>166</v>
      </c>
      <c r="F14" s="111" t="s">
        <v>167</v>
      </c>
      <c r="G14" s="125">
        <v>1873</v>
      </c>
      <c r="H14" s="101"/>
    </row>
    <row r="15" spans="1:9" ht="15" customHeight="1">
      <c r="B15" s="100"/>
      <c r="C15" s="109" t="s">
        <v>138</v>
      </c>
      <c r="D15" s="110" t="s">
        <v>124</v>
      </c>
      <c r="E15" s="111" t="s">
        <v>177</v>
      </c>
      <c r="F15" s="111" t="s">
        <v>178</v>
      </c>
      <c r="G15" s="125">
        <v>1870</v>
      </c>
      <c r="H15" s="101"/>
    </row>
    <row r="16" spans="1:9" ht="15" customHeight="1">
      <c r="B16" s="100"/>
      <c r="C16" s="109" t="s">
        <v>139</v>
      </c>
      <c r="D16" s="110" t="s">
        <v>121</v>
      </c>
      <c r="E16" s="111" t="s">
        <v>171</v>
      </c>
      <c r="F16" s="111" t="s">
        <v>172</v>
      </c>
      <c r="G16" s="125">
        <v>1849</v>
      </c>
      <c r="H16" s="101"/>
    </row>
    <row r="17" spans="2:8" ht="15" customHeight="1">
      <c r="B17" s="100"/>
      <c r="C17" s="109" t="s">
        <v>140</v>
      </c>
      <c r="D17" s="110" t="s">
        <v>118</v>
      </c>
      <c r="E17" s="111" t="s">
        <v>166</v>
      </c>
      <c r="F17" s="112" t="s">
        <v>168</v>
      </c>
      <c r="G17" s="125">
        <v>1823</v>
      </c>
      <c r="H17" s="101"/>
    </row>
    <row r="18" spans="2:8" ht="15" customHeight="1">
      <c r="B18" s="100"/>
      <c r="C18" s="109" t="s">
        <v>141</v>
      </c>
      <c r="D18" s="110" t="s">
        <v>119</v>
      </c>
      <c r="E18" s="111" t="s">
        <v>162</v>
      </c>
      <c r="F18" s="111" t="s">
        <v>189</v>
      </c>
      <c r="G18" s="125">
        <v>1769</v>
      </c>
      <c r="H18" s="101"/>
    </row>
    <row r="19" spans="2:8" ht="15" customHeight="1">
      <c r="B19" s="100"/>
      <c r="C19" s="109" t="s">
        <v>142</v>
      </c>
      <c r="D19" s="110" t="s">
        <v>122</v>
      </c>
      <c r="E19" s="111" t="s">
        <v>173</v>
      </c>
      <c r="F19" s="112" t="s">
        <v>174</v>
      </c>
      <c r="G19" s="125">
        <v>1751</v>
      </c>
      <c r="H19" s="101"/>
    </row>
    <row r="20" spans="2:8" ht="15" customHeight="1">
      <c r="B20" s="100"/>
      <c r="C20" s="109" t="s">
        <v>143</v>
      </c>
      <c r="D20" s="110" t="s">
        <v>202</v>
      </c>
      <c r="E20" s="111" t="s">
        <v>203</v>
      </c>
      <c r="F20" s="111" t="s">
        <v>166</v>
      </c>
      <c r="G20" s="125">
        <v>1746</v>
      </c>
      <c r="H20" s="101"/>
    </row>
    <row r="21" spans="2:8" ht="15" customHeight="1">
      <c r="B21" s="100"/>
      <c r="C21" s="109" t="s">
        <v>144</v>
      </c>
      <c r="D21" s="110" t="s">
        <v>123</v>
      </c>
      <c r="E21" s="111" t="s">
        <v>175</v>
      </c>
      <c r="F21" s="112" t="s">
        <v>176</v>
      </c>
      <c r="G21" s="125">
        <v>1741</v>
      </c>
      <c r="H21" s="101"/>
    </row>
    <row r="22" spans="2:8" ht="15" customHeight="1">
      <c r="B22" s="100"/>
      <c r="C22" s="109" t="s">
        <v>145</v>
      </c>
      <c r="D22" s="110" t="s">
        <v>187</v>
      </c>
      <c r="E22" s="111" t="s">
        <v>190</v>
      </c>
      <c r="F22" s="111" t="s">
        <v>191</v>
      </c>
      <c r="G22" s="125">
        <v>1721</v>
      </c>
      <c r="H22" s="101"/>
    </row>
    <row r="23" spans="2:8" ht="15" customHeight="1">
      <c r="B23" s="100"/>
      <c r="C23" s="109" t="s">
        <v>146</v>
      </c>
      <c r="D23" s="110" t="s">
        <v>188</v>
      </c>
      <c r="E23" s="111" t="s">
        <v>192</v>
      </c>
      <c r="F23" s="111" t="s">
        <v>193</v>
      </c>
      <c r="G23" s="125">
        <v>1719</v>
      </c>
      <c r="H23" s="101"/>
    </row>
    <row r="24" spans="2:8" ht="15" customHeight="1">
      <c r="B24" s="100"/>
      <c r="C24" s="113" t="s">
        <v>147</v>
      </c>
      <c r="D24" s="114" t="s">
        <v>125</v>
      </c>
      <c r="E24" s="115" t="s">
        <v>179</v>
      </c>
      <c r="F24" s="115" t="s">
        <v>194</v>
      </c>
      <c r="G24" s="126">
        <v>1716</v>
      </c>
      <c r="H24" s="101"/>
    </row>
    <row r="25" spans="2:8" ht="15" customHeight="1" thickBot="1">
      <c r="B25" s="116"/>
      <c r="C25" s="117"/>
      <c r="D25" s="117"/>
      <c r="E25" s="117"/>
      <c r="F25" s="117"/>
      <c r="G25" s="127"/>
      <c r="H25" s="118"/>
    </row>
    <row r="26" spans="2:8" s="119" customFormat="1" ht="15" customHeight="1">
      <c r="C26" s="120"/>
      <c r="D26" s="120"/>
      <c r="E26" s="120"/>
      <c r="F26" s="120"/>
      <c r="G26" s="122"/>
    </row>
  </sheetData>
  <mergeCells count="1">
    <mergeCell ref="C3:G3"/>
  </mergeCells>
  <pageMargins left="0.51181102362204722" right="0.51181102362204722" top="0.78740157480314965" bottom="0.78740157480314965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6" tint="-0.249977111117893"/>
    <pageSetUpPr fitToPage="1"/>
  </sheetPr>
  <dimension ref="A1:S27"/>
  <sheetViews>
    <sheetView workbookViewId="0"/>
  </sheetViews>
  <sheetFormatPr defaultColWidth="0" defaultRowHeight="15" zeroHeight="1"/>
  <cols>
    <col min="1" max="1" width="2.7109375" style="29" customWidth="1"/>
    <col min="2" max="2" width="2.7109375" customWidth="1"/>
    <col min="3" max="4" width="25.7109375" customWidth="1"/>
    <col min="5" max="7" width="15.7109375" customWidth="1"/>
    <col min="8" max="8" width="2.7109375" customWidth="1"/>
    <col min="9" max="16" width="9.140625" customWidth="1"/>
    <col min="17" max="17" width="2.7109375" customWidth="1"/>
    <col min="18" max="18" width="2.7109375" style="29" customWidth="1"/>
    <col min="19" max="19" width="2.7109375" style="29" hidden="1" customWidth="1"/>
    <col min="20" max="16384" width="9.140625" hidden="1"/>
  </cols>
  <sheetData>
    <row r="1" spans="2:17" s="29" customFormat="1" ht="15.75" thickBot="1"/>
    <row r="2" spans="2:17">
      <c r="B2" s="20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2"/>
    </row>
    <row r="3" spans="2:17" ht="15.75">
      <c r="B3" s="23"/>
      <c r="C3" s="175" t="s">
        <v>0</v>
      </c>
      <c r="D3" s="176"/>
      <c r="E3" s="176"/>
      <c r="F3" s="176"/>
      <c r="G3" s="177"/>
      <c r="H3" s="24"/>
      <c r="I3" s="24"/>
      <c r="J3" s="24"/>
      <c r="K3" s="24"/>
      <c r="L3" s="24"/>
      <c r="M3" s="24"/>
      <c r="N3" s="24"/>
      <c r="O3" s="24"/>
      <c r="P3" s="24"/>
      <c r="Q3" s="25"/>
    </row>
    <row r="4" spans="2:17" ht="30">
      <c r="B4" s="23"/>
      <c r="C4" s="1" t="s">
        <v>1</v>
      </c>
      <c r="D4" s="2" t="s">
        <v>2</v>
      </c>
      <c r="E4" s="3" t="s">
        <v>3</v>
      </c>
      <c r="F4" s="4" t="s">
        <v>4</v>
      </c>
      <c r="G4" s="5" t="s">
        <v>5</v>
      </c>
      <c r="H4" s="24"/>
      <c r="I4" s="24"/>
      <c r="J4" s="24"/>
      <c r="K4" s="24"/>
      <c r="L4" s="24"/>
      <c r="M4" s="24"/>
      <c r="N4" s="24"/>
      <c r="O4" s="24"/>
      <c r="P4" s="24"/>
      <c r="Q4" s="25"/>
    </row>
    <row r="5" spans="2:17">
      <c r="B5" s="23"/>
      <c r="C5" s="167" t="s">
        <v>6</v>
      </c>
      <c r="D5" s="6" t="s">
        <v>13</v>
      </c>
      <c r="E5" s="7">
        <v>50</v>
      </c>
      <c r="F5" s="8">
        <f t="shared" ref="F5:F11" si="0">E5/SUM($E$5:$E$11)</f>
        <v>4.0175841623618251E-5</v>
      </c>
      <c r="G5" s="171">
        <f>SUM(E5:E11)/E25</f>
        <v>0.5596789599792773</v>
      </c>
      <c r="H5" s="24"/>
      <c r="I5" s="24"/>
      <c r="J5" s="24"/>
      <c r="K5" s="24"/>
      <c r="L5" s="24"/>
      <c r="M5" s="24"/>
      <c r="N5" s="24"/>
      <c r="O5" s="77">
        <f>E5+E12</f>
        <v>77</v>
      </c>
      <c r="P5" s="24"/>
      <c r="Q5" s="25"/>
    </row>
    <row r="6" spans="2:17">
      <c r="B6" s="23"/>
      <c r="C6" s="169"/>
      <c r="D6" s="9" t="s">
        <v>7</v>
      </c>
      <c r="E6" s="10">
        <v>22277</v>
      </c>
      <c r="F6" s="11">
        <f t="shared" si="0"/>
        <v>1.7899944476986875E-2</v>
      </c>
      <c r="G6" s="173"/>
      <c r="H6" s="24"/>
      <c r="I6" s="24"/>
      <c r="J6" s="24"/>
      <c r="K6" s="24"/>
      <c r="L6" s="24"/>
      <c r="M6" s="24"/>
      <c r="N6" s="24"/>
      <c r="O6" s="77">
        <f>E6+E13+E19</f>
        <v>43715</v>
      </c>
      <c r="P6" s="24"/>
      <c r="Q6" s="25"/>
    </row>
    <row r="7" spans="2:17">
      <c r="B7" s="23"/>
      <c r="C7" s="169"/>
      <c r="D7" s="9" t="s">
        <v>8</v>
      </c>
      <c r="E7" s="10">
        <v>323220</v>
      </c>
      <c r="F7" s="11">
        <f t="shared" si="0"/>
        <v>0.25971271059171785</v>
      </c>
      <c r="G7" s="173"/>
      <c r="H7" s="24"/>
      <c r="I7" s="24"/>
      <c r="J7" s="24"/>
      <c r="K7" s="24"/>
      <c r="L7" s="24"/>
      <c r="M7" s="24"/>
      <c r="N7" s="24"/>
      <c r="O7" s="77">
        <f>E7+E14+E22</f>
        <v>613632</v>
      </c>
      <c r="P7" s="24"/>
      <c r="Q7" s="25"/>
    </row>
    <row r="8" spans="2:17">
      <c r="B8" s="23"/>
      <c r="C8" s="169"/>
      <c r="D8" s="9" t="s">
        <v>9</v>
      </c>
      <c r="E8" s="10">
        <v>470037</v>
      </c>
      <c r="F8" s="11">
        <f t="shared" si="0"/>
        <v>0.37768264138481306</v>
      </c>
      <c r="G8" s="173"/>
      <c r="H8" s="24"/>
      <c r="I8" s="24"/>
      <c r="J8" s="24"/>
      <c r="K8" s="24"/>
      <c r="L8" s="24"/>
      <c r="M8" s="24"/>
      <c r="N8" s="24"/>
      <c r="O8" s="77">
        <f>E8+E15+E23</f>
        <v>841308</v>
      </c>
      <c r="P8" s="24"/>
      <c r="Q8" s="25"/>
    </row>
    <row r="9" spans="2:17">
      <c r="B9" s="23"/>
      <c r="C9" s="169"/>
      <c r="D9" s="9" t="s">
        <v>10</v>
      </c>
      <c r="E9" s="10">
        <v>241670</v>
      </c>
      <c r="F9" s="11">
        <f t="shared" si="0"/>
        <v>0.19418591290359646</v>
      </c>
      <c r="G9" s="173"/>
      <c r="H9" s="24"/>
      <c r="I9" s="24"/>
      <c r="J9" s="24"/>
      <c r="K9" s="24"/>
      <c r="L9" s="24"/>
      <c r="M9" s="24"/>
      <c r="N9" s="24"/>
      <c r="O9" s="77">
        <f>E9+E16+E24</f>
        <v>417133</v>
      </c>
      <c r="P9" s="24"/>
      <c r="Q9" s="25"/>
    </row>
    <row r="10" spans="2:17">
      <c r="B10" s="23"/>
      <c r="C10" s="169"/>
      <c r="D10" s="9" t="s">
        <v>11</v>
      </c>
      <c r="E10" s="10">
        <v>182276</v>
      </c>
      <c r="F10" s="11">
        <f t="shared" si="0"/>
        <v>0.1464618341557328</v>
      </c>
      <c r="G10" s="173"/>
      <c r="H10" s="24"/>
      <c r="I10" s="24"/>
      <c r="J10" s="24"/>
      <c r="K10" s="24"/>
      <c r="L10" s="24"/>
      <c r="M10" s="24"/>
      <c r="N10" s="24"/>
      <c r="O10" s="77">
        <f>E10+E17</f>
        <v>298241</v>
      </c>
      <c r="P10" s="24"/>
      <c r="Q10" s="25"/>
    </row>
    <row r="11" spans="2:17">
      <c r="B11" s="23"/>
      <c r="C11" s="170"/>
      <c r="D11" s="12" t="s">
        <v>12</v>
      </c>
      <c r="E11" s="13">
        <v>4999</v>
      </c>
      <c r="F11" s="14">
        <f t="shared" si="0"/>
        <v>4.0167806455293532E-3</v>
      </c>
      <c r="G11" s="174"/>
      <c r="H11" s="24"/>
      <c r="I11" s="24"/>
      <c r="J11" s="24"/>
      <c r="K11" s="24"/>
      <c r="L11" s="24"/>
      <c r="M11" s="24"/>
      <c r="N11" s="24"/>
      <c r="O11" s="77">
        <f>E11</f>
        <v>4999</v>
      </c>
      <c r="P11" s="24"/>
      <c r="Q11" s="25"/>
    </row>
    <row r="12" spans="2:17">
      <c r="B12" s="23"/>
      <c r="C12" s="178" t="s">
        <v>14</v>
      </c>
      <c r="D12" s="6" t="s">
        <v>13</v>
      </c>
      <c r="E12" s="7">
        <v>27</v>
      </c>
      <c r="F12" s="11">
        <f t="shared" ref="F12:F18" si="1">E12/SUM($E$12:$E$18)</f>
        <v>2.7576401953634875E-5</v>
      </c>
      <c r="G12" s="181">
        <f>SUM(E12:E18)/E25</f>
        <v>0.44031159607995513</v>
      </c>
      <c r="H12" s="24"/>
      <c r="I12" s="24"/>
      <c r="J12" s="24"/>
      <c r="K12" s="24"/>
      <c r="L12" s="24"/>
      <c r="M12" s="24"/>
      <c r="N12" s="24"/>
      <c r="O12" s="76"/>
      <c r="P12" s="24"/>
      <c r="Q12" s="25"/>
    </row>
    <row r="13" spans="2:17">
      <c r="B13" s="23"/>
      <c r="C13" s="179"/>
      <c r="D13" s="9" t="s">
        <v>7</v>
      </c>
      <c r="E13" s="10">
        <v>21437</v>
      </c>
      <c r="F13" s="11">
        <f t="shared" si="1"/>
        <v>2.1894641802965586E-2</v>
      </c>
      <c r="G13" s="182"/>
      <c r="H13" s="24"/>
      <c r="I13" s="24"/>
      <c r="J13" s="24"/>
      <c r="K13" s="24"/>
      <c r="L13" s="24"/>
      <c r="M13" s="24"/>
      <c r="N13" s="24"/>
      <c r="O13" s="24"/>
      <c r="P13" s="24"/>
      <c r="Q13" s="25"/>
    </row>
    <row r="14" spans="2:17">
      <c r="B14" s="23"/>
      <c r="C14" s="179"/>
      <c r="D14" s="9" t="s">
        <v>8</v>
      </c>
      <c r="E14" s="10">
        <v>290406</v>
      </c>
      <c r="F14" s="11">
        <f t="shared" si="1"/>
        <v>0.29660565132397371</v>
      </c>
      <c r="G14" s="182"/>
      <c r="H14" s="24"/>
      <c r="I14" s="24"/>
      <c r="J14" s="24"/>
      <c r="K14" s="24"/>
      <c r="L14" s="24"/>
      <c r="M14" s="24"/>
      <c r="N14" s="24"/>
      <c r="O14" s="24"/>
      <c r="P14" s="24"/>
      <c r="Q14" s="25"/>
    </row>
    <row r="15" spans="2:17">
      <c r="B15" s="23"/>
      <c r="C15" s="179"/>
      <c r="D15" s="9" t="s">
        <v>9</v>
      </c>
      <c r="E15" s="10">
        <v>371260</v>
      </c>
      <c r="F15" s="11">
        <f t="shared" si="1"/>
        <v>0.37918574034468461</v>
      </c>
      <c r="G15" s="182"/>
      <c r="H15" s="24"/>
      <c r="I15" s="24"/>
      <c r="J15" s="24"/>
      <c r="K15" s="24"/>
      <c r="L15" s="24"/>
      <c r="M15" s="24"/>
      <c r="N15" s="24"/>
      <c r="O15" s="24"/>
      <c r="P15" s="24"/>
      <c r="Q15" s="25"/>
    </row>
    <row r="16" spans="2:17">
      <c r="B16" s="23"/>
      <c r="C16" s="179"/>
      <c r="D16" s="9" t="s">
        <v>10</v>
      </c>
      <c r="E16" s="10">
        <v>175463</v>
      </c>
      <c r="F16" s="11">
        <f t="shared" si="1"/>
        <v>0.17920882281446801</v>
      </c>
      <c r="G16" s="182"/>
      <c r="H16" s="24"/>
      <c r="I16" s="24"/>
      <c r="J16" s="24"/>
      <c r="K16" s="24"/>
      <c r="L16" s="24"/>
      <c r="M16" s="24"/>
      <c r="N16" s="24"/>
      <c r="O16" s="24"/>
      <c r="P16" s="24"/>
      <c r="Q16" s="25"/>
    </row>
    <row r="17" spans="2:17">
      <c r="B17" s="23"/>
      <c r="C17" s="179"/>
      <c r="D17" s="9" t="s">
        <v>11</v>
      </c>
      <c r="E17" s="10">
        <v>115965</v>
      </c>
      <c r="F17" s="11">
        <f>E17/SUM($E$12:$E$18)</f>
        <v>0.1184406463908618</v>
      </c>
      <c r="G17" s="182"/>
      <c r="H17" s="24"/>
      <c r="I17" s="24"/>
      <c r="J17" s="24"/>
      <c r="K17" s="24"/>
      <c r="L17" s="24"/>
      <c r="M17" s="24"/>
      <c r="N17" s="24"/>
      <c r="O17" s="24"/>
      <c r="P17" s="24"/>
      <c r="Q17" s="25"/>
    </row>
    <row r="18" spans="2:17">
      <c r="B18" s="23"/>
      <c r="C18" s="180"/>
      <c r="D18" s="12" t="s">
        <v>12</v>
      </c>
      <c r="E18" s="13">
        <v>4540</v>
      </c>
      <c r="F18" s="11">
        <f t="shared" si="1"/>
        <v>4.6369209210926788E-3</v>
      </c>
      <c r="G18" s="183"/>
      <c r="H18" s="24"/>
      <c r="I18" s="24"/>
      <c r="J18" s="24"/>
      <c r="K18" s="24"/>
      <c r="L18" s="24"/>
      <c r="M18" s="24"/>
      <c r="N18" s="24"/>
      <c r="O18" s="77"/>
      <c r="P18" s="24"/>
      <c r="Q18" s="25"/>
    </row>
    <row r="19" spans="2:17">
      <c r="B19" s="23"/>
      <c r="C19" s="167" t="s">
        <v>13</v>
      </c>
      <c r="D19" s="6" t="s">
        <v>7</v>
      </c>
      <c r="E19" s="7">
        <v>1</v>
      </c>
      <c r="F19" s="8">
        <f>E19/SUM($E$19:$E$24)</f>
        <v>4.7619047619047616E-2</v>
      </c>
      <c r="G19" s="171">
        <f>SUM(E19:E24)/E25</f>
        <v>9.4439407676035056E-6</v>
      </c>
      <c r="H19" s="24"/>
      <c r="I19" s="24"/>
      <c r="J19" s="24"/>
      <c r="K19" s="24"/>
      <c r="L19" s="24"/>
      <c r="M19" s="24"/>
      <c r="N19" s="24"/>
      <c r="O19" s="24"/>
      <c r="P19" s="24"/>
      <c r="Q19" s="25"/>
    </row>
    <row r="20" spans="2:17">
      <c r="B20" s="23"/>
      <c r="C20" s="168"/>
      <c r="D20" s="9" t="s">
        <v>8</v>
      </c>
      <c r="E20" s="60">
        <v>3</v>
      </c>
      <c r="F20" s="11">
        <f t="shared" ref="F20:F22" si="2">E20/SUM($E$19:$E$24)</f>
        <v>0.14285714285714285</v>
      </c>
      <c r="G20" s="172"/>
      <c r="H20" s="24"/>
      <c r="I20" s="24"/>
      <c r="J20" s="24"/>
      <c r="K20" s="24"/>
      <c r="L20" s="24"/>
      <c r="M20" s="24"/>
      <c r="N20" s="24"/>
      <c r="O20" s="24"/>
      <c r="P20" s="24"/>
      <c r="Q20" s="25"/>
    </row>
    <row r="21" spans="2:17">
      <c r="B21" s="23"/>
      <c r="C21" s="168"/>
      <c r="D21" s="9" t="s">
        <v>9</v>
      </c>
      <c r="E21" s="60"/>
      <c r="F21" s="11">
        <f t="shared" si="2"/>
        <v>0</v>
      </c>
      <c r="G21" s="172"/>
      <c r="H21" s="24"/>
      <c r="I21" s="24"/>
      <c r="J21" s="24"/>
      <c r="K21" s="24"/>
      <c r="L21" s="24"/>
      <c r="M21" s="24"/>
      <c r="N21" s="24"/>
      <c r="O21" s="24"/>
      <c r="P21" s="24"/>
      <c r="Q21" s="25"/>
    </row>
    <row r="22" spans="2:17">
      <c r="B22" s="23"/>
      <c r="C22" s="169"/>
      <c r="D22" s="9" t="s">
        <v>10</v>
      </c>
      <c r="E22" s="10">
        <v>6</v>
      </c>
      <c r="F22" s="11">
        <f t="shared" si="2"/>
        <v>0.2857142857142857</v>
      </c>
      <c r="G22" s="173"/>
      <c r="H22" s="24"/>
      <c r="I22" s="24"/>
      <c r="J22" s="24"/>
      <c r="K22" s="24"/>
      <c r="L22" s="24"/>
      <c r="M22" s="24"/>
      <c r="N22" s="24"/>
      <c r="O22" s="24"/>
      <c r="P22" s="24"/>
      <c r="Q22" s="25"/>
    </row>
    <row r="23" spans="2:17">
      <c r="B23" s="23"/>
      <c r="C23" s="169"/>
      <c r="D23" s="9" t="s">
        <v>11</v>
      </c>
      <c r="E23" s="10">
        <v>11</v>
      </c>
      <c r="F23" s="11"/>
      <c r="G23" s="173"/>
      <c r="H23" s="24"/>
      <c r="I23" s="24"/>
      <c r="J23" s="24"/>
      <c r="K23" s="24"/>
      <c r="L23" s="24"/>
      <c r="M23" s="24"/>
      <c r="N23" s="24"/>
      <c r="O23" s="24"/>
      <c r="P23" s="24"/>
      <c r="Q23" s="25"/>
    </row>
    <row r="24" spans="2:17">
      <c r="B24" s="23"/>
      <c r="C24" s="170"/>
      <c r="D24" s="161" t="s">
        <v>12</v>
      </c>
      <c r="E24" s="13">
        <v>0</v>
      </c>
      <c r="F24" s="14"/>
      <c r="G24" s="174"/>
      <c r="H24" s="24"/>
      <c r="I24" s="24"/>
      <c r="J24" s="24"/>
      <c r="K24" s="24"/>
      <c r="L24" s="24"/>
      <c r="M24" s="24"/>
      <c r="N24" s="24"/>
      <c r="O24" s="24"/>
      <c r="P24" s="24"/>
      <c r="Q24" s="25"/>
    </row>
    <row r="25" spans="2:17">
      <c r="B25" s="23"/>
      <c r="C25" s="15" t="s">
        <v>15</v>
      </c>
      <c r="D25" s="87"/>
      <c r="E25" s="17">
        <f>SUM(E5:E24)</f>
        <v>2223648</v>
      </c>
      <c r="F25" s="18"/>
      <c r="G25" s="19"/>
      <c r="H25" s="24"/>
      <c r="I25" s="24"/>
      <c r="J25" s="24"/>
      <c r="K25" s="24"/>
      <c r="L25" s="24"/>
      <c r="M25" s="24"/>
      <c r="N25" s="24"/>
      <c r="O25" s="24"/>
      <c r="P25" s="24"/>
      <c r="Q25" s="25"/>
    </row>
    <row r="26" spans="2:17" ht="15.75" thickBot="1">
      <c r="B26" s="26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8"/>
    </row>
    <row r="27" spans="2:17" s="29" customFormat="1"/>
  </sheetData>
  <mergeCells count="7">
    <mergeCell ref="C19:C24"/>
    <mergeCell ref="G19:G24"/>
    <mergeCell ref="C3:G3"/>
    <mergeCell ref="C5:C11"/>
    <mergeCell ref="G5:G11"/>
    <mergeCell ref="C12:C18"/>
    <mergeCell ref="G12:G18"/>
  </mergeCells>
  <printOptions horizontalCentered="1"/>
  <pageMargins left="0" right="0" top="0.78740157480314965" bottom="0.78740157480314965" header="0.31496062992125984" footer="0.31496062992125984"/>
  <pageSetup paperSize="9" scale="78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6" tint="-0.249977111117893"/>
    <pageSetUpPr fitToPage="1"/>
  </sheetPr>
  <dimension ref="A1:S26"/>
  <sheetViews>
    <sheetView zoomScale="90" zoomScaleNormal="90" workbookViewId="0"/>
  </sheetViews>
  <sheetFormatPr defaultColWidth="0" defaultRowHeight="15" customHeight="1" zeroHeight="1"/>
  <cols>
    <col min="1" max="1" width="2.7109375" style="29" customWidth="1"/>
    <col min="2" max="2" width="2.7109375" customWidth="1"/>
    <col min="3" max="3" width="25.7109375" customWidth="1"/>
    <col min="4" max="4" width="47.85546875" bestFit="1" customWidth="1"/>
    <col min="5" max="7" width="15.7109375" customWidth="1"/>
    <col min="8" max="8" width="2.7109375" customWidth="1"/>
    <col min="9" max="16" width="9.140625" customWidth="1"/>
    <col min="17" max="17" width="2.7109375" customWidth="1"/>
    <col min="18" max="18" width="2.7109375" style="29" customWidth="1"/>
    <col min="19" max="19" width="2.7109375" style="29" hidden="1" customWidth="1"/>
    <col min="20" max="16384" width="9.140625" hidden="1"/>
  </cols>
  <sheetData>
    <row r="1" spans="2:17" s="29" customFormat="1" ht="15.75" thickBot="1"/>
    <row r="2" spans="2:17">
      <c r="B2" s="20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2"/>
    </row>
    <row r="3" spans="2:17" ht="15.75">
      <c r="B3" s="23"/>
      <c r="C3" s="188" t="s">
        <v>77</v>
      </c>
      <c r="D3" s="188"/>
      <c r="E3" s="188"/>
      <c r="F3" s="188"/>
      <c r="G3" s="155"/>
      <c r="H3" s="156"/>
      <c r="I3" s="156"/>
      <c r="J3" s="156"/>
      <c r="K3" s="156"/>
      <c r="L3" s="156"/>
      <c r="M3" s="156"/>
      <c r="N3" s="156"/>
      <c r="O3" s="24"/>
      <c r="P3" s="24"/>
      <c r="Q3" s="25"/>
    </row>
    <row r="4" spans="2:17" ht="30">
      <c r="B4" s="23"/>
      <c r="C4" s="1" t="s">
        <v>1</v>
      </c>
      <c r="D4" s="2" t="s">
        <v>83</v>
      </c>
      <c r="E4" s="3" t="s">
        <v>3</v>
      </c>
      <c r="F4" s="5" t="s">
        <v>5</v>
      </c>
      <c r="G4" s="157"/>
      <c r="H4" s="156"/>
      <c r="I4" s="156"/>
      <c r="J4" s="156"/>
      <c r="K4" s="156"/>
      <c r="L4" s="156"/>
      <c r="M4" s="156"/>
      <c r="N4" s="156"/>
      <c r="O4" s="24"/>
      <c r="P4" s="24"/>
      <c r="Q4" s="25"/>
    </row>
    <row r="5" spans="2:17">
      <c r="B5" s="23"/>
      <c r="C5" s="184" t="s">
        <v>6</v>
      </c>
      <c r="D5" s="6" t="s">
        <v>13</v>
      </c>
      <c r="E5" s="7">
        <v>19265</v>
      </c>
      <c r="F5" s="47">
        <f t="shared" ref="F5:F10" si="0">E5/SUM($E$5:$E$10)</f>
        <v>1.5479751777580113E-2</v>
      </c>
      <c r="G5" s="158"/>
      <c r="H5" s="156"/>
      <c r="I5" s="156"/>
      <c r="J5" s="156"/>
      <c r="K5" s="156"/>
      <c r="L5" s="156"/>
      <c r="M5" s="156"/>
      <c r="N5" s="156"/>
      <c r="O5" s="77"/>
      <c r="P5" s="24"/>
      <c r="Q5" s="25"/>
    </row>
    <row r="6" spans="2:17">
      <c r="B6" s="23"/>
      <c r="C6" s="185"/>
      <c r="D6" s="9" t="s">
        <v>78</v>
      </c>
      <c r="E6" s="10">
        <v>26365</v>
      </c>
      <c r="F6" s="53">
        <f t="shared" si="0"/>
        <v>2.1184721288133906E-2</v>
      </c>
      <c r="G6" s="78">
        <f>E6+E12+E18</f>
        <v>49783</v>
      </c>
      <c r="H6" s="156"/>
      <c r="I6" s="156"/>
      <c r="J6" s="156"/>
      <c r="K6" s="156"/>
      <c r="L6" s="156"/>
      <c r="M6" s="156"/>
      <c r="N6" s="156"/>
      <c r="O6" s="77"/>
      <c r="P6" s="24"/>
      <c r="Q6" s="25"/>
    </row>
    <row r="7" spans="2:17">
      <c r="B7" s="23"/>
      <c r="C7" s="185"/>
      <c r="D7" s="9" t="s">
        <v>79</v>
      </c>
      <c r="E7" s="10">
        <v>40948</v>
      </c>
      <c r="F7" s="53">
        <f t="shared" si="0"/>
        <v>3.2902407256078403E-2</v>
      </c>
      <c r="G7" s="78">
        <f>E7+E13+E19</f>
        <v>75651</v>
      </c>
      <c r="H7" s="156"/>
      <c r="I7" s="156"/>
      <c r="J7" s="156"/>
      <c r="K7" s="156"/>
      <c r="L7" s="156"/>
      <c r="M7" s="156"/>
      <c r="N7" s="156"/>
      <c r="O7" s="77"/>
      <c r="P7" s="24"/>
      <c r="Q7" s="25"/>
    </row>
    <row r="8" spans="2:17">
      <c r="B8" s="23"/>
      <c r="C8" s="185"/>
      <c r="D8" s="9" t="s">
        <v>80</v>
      </c>
      <c r="E8" s="10">
        <v>172122</v>
      </c>
      <c r="F8" s="53">
        <f t="shared" si="0"/>
        <v>0.13830292423880841</v>
      </c>
      <c r="G8" s="78">
        <f>E8+E14+E20</f>
        <v>333837</v>
      </c>
      <c r="H8" s="156"/>
      <c r="I8" s="156"/>
      <c r="J8" s="156"/>
      <c r="K8" s="156"/>
      <c r="L8" s="156"/>
      <c r="M8" s="156"/>
      <c r="N8" s="156"/>
      <c r="O8" s="77"/>
      <c r="P8" s="24"/>
      <c r="Q8" s="25"/>
    </row>
    <row r="9" spans="2:17">
      <c r="B9" s="23"/>
      <c r="C9" s="185"/>
      <c r="D9" s="9" t="s">
        <v>81</v>
      </c>
      <c r="E9" s="10">
        <v>764199</v>
      </c>
      <c r="F9" s="53">
        <f t="shared" si="0"/>
        <v>0.61404675985854895</v>
      </c>
      <c r="G9" s="78">
        <f>E9+E15+E21</f>
        <v>1350378</v>
      </c>
      <c r="H9" s="156"/>
      <c r="I9" s="156"/>
      <c r="J9" s="156"/>
      <c r="K9" s="156"/>
      <c r="L9" s="156"/>
      <c r="M9" s="156"/>
      <c r="N9" s="156"/>
      <c r="O9" s="77"/>
      <c r="P9" s="24"/>
      <c r="Q9" s="25"/>
    </row>
    <row r="10" spans="2:17" s="29" customFormat="1">
      <c r="B10" s="23"/>
      <c r="C10" s="186"/>
      <c r="D10" s="12" t="s">
        <v>82</v>
      </c>
      <c r="E10" s="13">
        <v>221630</v>
      </c>
      <c r="F10" s="54">
        <f t="shared" si="0"/>
        <v>0.17808343558085027</v>
      </c>
      <c r="G10" s="78">
        <f>E10+E16+E22</f>
        <v>379185</v>
      </c>
      <c r="H10" s="156"/>
      <c r="I10" s="156"/>
      <c r="J10" s="156"/>
      <c r="K10" s="156"/>
      <c r="L10" s="156"/>
      <c r="M10" s="156"/>
      <c r="N10" s="156"/>
      <c r="O10" s="77"/>
      <c r="P10" s="24"/>
      <c r="Q10" s="25"/>
    </row>
    <row r="11" spans="2:17" s="29" customFormat="1">
      <c r="B11" s="23"/>
      <c r="C11" s="184" t="s">
        <v>14</v>
      </c>
      <c r="D11" s="6" t="s">
        <v>13</v>
      </c>
      <c r="E11" s="7">
        <v>15549</v>
      </c>
      <c r="F11" s="47">
        <f t="shared" ref="F11:F16" si="1">E11/SUM($E$11:$E$16)</f>
        <v>1.5880943480632174E-2</v>
      </c>
      <c r="G11" s="79">
        <f>G6/$E$23</f>
        <v>2.2387985868266919E-2</v>
      </c>
      <c r="H11" s="156"/>
      <c r="I11" s="156"/>
      <c r="J11" s="156"/>
      <c r="K11" s="156"/>
      <c r="L11" s="156"/>
      <c r="M11" s="156"/>
      <c r="N11" s="156"/>
      <c r="O11" s="76"/>
      <c r="P11" s="24"/>
      <c r="Q11" s="25"/>
    </row>
    <row r="12" spans="2:17" s="29" customFormat="1">
      <c r="B12" s="23"/>
      <c r="C12" s="185"/>
      <c r="D12" s="9" t="s">
        <v>78</v>
      </c>
      <c r="E12" s="10">
        <v>23417</v>
      </c>
      <c r="F12" s="53">
        <f t="shared" si="1"/>
        <v>2.3916911279565477E-2</v>
      </c>
      <c r="G12" s="79">
        <f>G6/$E$23</f>
        <v>2.2387985868266919E-2</v>
      </c>
      <c r="H12" s="156"/>
      <c r="I12" s="156"/>
      <c r="J12" s="156"/>
      <c r="K12" s="156"/>
      <c r="L12" s="156"/>
      <c r="M12" s="156"/>
      <c r="N12" s="156"/>
      <c r="O12" s="24"/>
      <c r="P12" s="24"/>
      <c r="Q12" s="25"/>
    </row>
    <row r="13" spans="2:17" s="29" customFormat="1">
      <c r="B13" s="23"/>
      <c r="C13" s="185"/>
      <c r="D13" s="9" t="s">
        <v>79</v>
      </c>
      <c r="E13" s="10">
        <v>34702</v>
      </c>
      <c r="F13" s="53">
        <f t="shared" si="1"/>
        <v>3.544282594796435E-2</v>
      </c>
      <c r="G13" s="79">
        <f>G7/$E$23</f>
        <v>3.4021122048093946E-2</v>
      </c>
      <c r="H13" s="156"/>
      <c r="I13" s="156"/>
      <c r="J13" s="156"/>
      <c r="K13" s="156"/>
      <c r="L13" s="156"/>
      <c r="M13" s="156"/>
      <c r="N13" s="156"/>
      <c r="O13" s="24"/>
      <c r="P13" s="24"/>
      <c r="Q13" s="25"/>
    </row>
    <row r="14" spans="2:17" s="29" customFormat="1">
      <c r="B14" s="23"/>
      <c r="C14" s="185"/>
      <c r="D14" s="9" t="s">
        <v>80</v>
      </c>
      <c r="E14" s="10">
        <v>161715</v>
      </c>
      <c r="F14" s="53">
        <f t="shared" si="1"/>
        <v>0.16516732747896534</v>
      </c>
      <c r="G14" s="79">
        <f>G8/$E$23</f>
        <v>0.15013032638259294</v>
      </c>
      <c r="H14" s="156"/>
      <c r="I14" s="156"/>
      <c r="J14" s="156"/>
      <c r="K14" s="156"/>
      <c r="L14" s="156"/>
      <c r="M14" s="156"/>
      <c r="N14" s="156"/>
      <c r="O14" s="24"/>
      <c r="P14" s="24"/>
      <c r="Q14" s="25"/>
    </row>
    <row r="15" spans="2:17" s="29" customFormat="1">
      <c r="B15" s="23"/>
      <c r="C15" s="185"/>
      <c r="D15" s="9" t="s">
        <v>81</v>
      </c>
      <c r="E15" s="10">
        <v>586165</v>
      </c>
      <c r="F15" s="53">
        <f t="shared" si="1"/>
        <v>0.59867857967231064</v>
      </c>
      <c r="G15" s="79">
        <f>G9/$E$23</f>
        <v>0.60728046885118503</v>
      </c>
      <c r="H15" s="156"/>
      <c r="I15" s="156"/>
      <c r="J15" s="156"/>
      <c r="K15" s="156"/>
      <c r="L15" s="156"/>
      <c r="M15" s="156"/>
      <c r="N15" s="156"/>
      <c r="O15" s="24"/>
      <c r="P15" s="24"/>
      <c r="Q15" s="25"/>
    </row>
    <row r="16" spans="2:17" s="29" customFormat="1">
      <c r="B16" s="23"/>
      <c r="C16" s="186"/>
      <c r="D16" s="12" t="s">
        <v>82</v>
      </c>
      <c r="E16" s="13">
        <v>157550</v>
      </c>
      <c r="F16" s="54">
        <f t="shared" si="1"/>
        <v>0.16091341214056204</v>
      </c>
      <c r="G16" s="79">
        <f>G10/$E$23</f>
        <v>0.17052384190303502</v>
      </c>
      <c r="H16" s="156"/>
      <c r="I16" s="156"/>
      <c r="J16" s="156"/>
      <c r="K16" s="156"/>
      <c r="L16" s="156"/>
      <c r="M16" s="156"/>
      <c r="N16" s="156"/>
      <c r="O16" s="24"/>
      <c r="P16" s="24"/>
      <c r="Q16" s="25"/>
    </row>
    <row r="17" spans="2:17" s="29" customFormat="1">
      <c r="B17" s="23"/>
      <c r="C17" s="184" t="s">
        <v>13</v>
      </c>
      <c r="D17" s="6" t="s">
        <v>13</v>
      </c>
      <c r="E17" s="7">
        <v>0</v>
      </c>
      <c r="F17" s="47">
        <f>E17/SUM($E$17:$E$22)</f>
        <v>0</v>
      </c>
      <c r="G17" s="158"/>
      <c r="H17" s="156"/>
      <c r="I17" s="156"/>
      <c r="J17" s="156"/>
      <c r="K17" s="156"/>
      <c r="L17" s="156"/>
      <c r="M17" s="156"/>
      <c r="N17" s="156"/>
      <c r="O17" s="24"/>
      <c r="P17" s="24"/>
      <c r="Q17" s="25"/>
    </row>
    <row r="18" spans="2:17" s="29" customFormat="1">
      <c r="B18" s="23"/>
      <c r="C18" s="187"/>
      <c r="D18" s="154" t="s">
        <v>78</v>
      </c>
      <c r="E18" s="60">
        <v>1</v>
      </c>
      <c r="F18" s="153">
        <f t="shared" ref="F18:F22" si="2">E18/SUM($E$17:$E$22)</f>
        <v>4.7619047619047616E-2</v>
      </c>
      <c r="G18" s="158"/>
      <c r="H18" s="156"/>
      <c r="I18" s="156"/>
      <c r="J18" s="156"/>
      <c r="K18" s="156"/>
      <c r="L18" s="156"/>
      <c r="M18" s="156"/>
      <c r="N18" s="156"/>
      <c r="O18" s="24"/>
      <c r="P18" s="24"/>
      <c r="Q18" s="25"/>
    </row>
    <row r="19" spans="2:17" s="29" customFormat="1">
      <c r="B19" s="23"/>
      <c r="C19" s="185"/>
      <c r="D19" s="9" t="s">
        <v>79</v>
      </c>
      <c r="E19" s="10">
        <v>1</v>
      </c>
      <c r="F19" s="53">
        <f t="shared" si="2"/>
        <v>4.7619047619047616E-2</v>
      </c>
      <c r="G19" s="158"/>
      <c r="H19" s="156"/>
      <c r="I19" s="156"/>
      <c r="J19" s="156"/>
      <c r="K19" s="156"/>
      <c r="L19" s="156"/>
      <c r="M19" s="156"/>
      <c r="N19" s="156"/>
      <c r="O19" s="24"/>
      <c r="P19" s="24"/>
      <c r="Q19" s="25"/>
    </row>
    <row r="20" spans="2:17" s="29" customFormat="1">
      <c r="B20" s="23"/>
      <c r="C20" s="185"/>
      <c r="D20" s="9" t="s">
        <v>80</v>
      </c>
      <c r="E20" s="10">
        <v>0</v>
      </c>
      <c r="F20" s="53">
        <f t="shared" si="2"/>
        <v>0</v>
      </c>
      <c r="G20" s="158"/>
      <c r="H20" s="156"/>
      <c r="I20" s="156"/>
      <c r="J20" s="156"/>
      <c r="K20" s="156"/>
      <c r="L20" s="156"/>
      <c r="M20" s="156"/>
      <c r="N20" s="156"/>
      <c r="O20" s="24"/>
      <c r="P20" s="24"/>
      <c r="Q20" s="25"/>
    </row>
    <row r="21" spans="2:17" s="29" customFormat="1">
      <c r="B21" s="23"/>
      <c r="C21" s="185"/>
      <c r="D21" s="9" t="s">
        <v>81</v>
      </c>
      <c r="E21" s="10">
        <v>14</v>
      </c>
      <c r="F21" s="53">
        <f t="shared" si="2"/>
        <v>0.66666666666666663</v>
      </c>
      <c r="G21" s="158"/>
      <c r="H21" s="156"/>
      <c r="I21" s="156"/>
      <c r="J21" s="156"/>
      <c r="K21" s="156"/>
      <c r="L21" s="156"/>
      <c r="M21" s="156"/>
      <c r="N21" s="156"/>
      <c r="O21" s="24"/>
      <c r="P21" s="24"/>
      <c r="Q21" s="25"/>
    </row>
    <row r="22" spans="2:17" s="29" customFormat="1">
      <c r="B22" s="23"/>
      <c r="C22" s="186"/>
      <c r="D22" s="12" t="s">
        <v>82</v>
      </c>
      <c r="E22" s="13">
        <v>5</v>
      </c>
      <c r="F22" s="54">
        <f t="shared" si="2"/>
        <v>0.23809523809523808</v>
      </c>
      <c r="G22" s="158"/>
      <c r="H22" s="156"/>
      <c r="I22" s="156"/>
      <c r="J22" s="156"/>
      <c r="K22" s="156"/>
      <c r="L22" s="156"/>
      <c r="M22" s="156"/>
      <c r="N22" s="156"/>
      <c r="O22" s="24"/>
      <c r="P22" s="24"/>
      <c r="Q22" s="25"/>
    </row>
    <row r="23" spans="2:17" s="29" customFormat="1">
      <c r="B23" s="23"/>
      <c r="C23" s="15" t="s">
        <v>15</v>
      </c>
      <c r="D23" s="16"/>
      <c r="E23" s="17">
        <f>SUM(E5:E22)</f>
        <v>2223648</v>
      </c>
      <c r="F23" s="18"/>
      <c r="G23" s="159"/>
      <c r="H23" s="156"/>
      <c r="I23" s="156"/>
      <c r="J23" s="156"/>
      <c r="K23" s="156"/>
      <c r="L23" s="156"/>
      <c r="M23" s="156"/>
      <c r="N23" s="156"/>
      <c r="O23" s="24"/>
      <c r="P23" s="24"/>
      <c r="Q23" s="25"/>
    </row>
    <row r="24" spans="2:17" s="29" customFormat="1" ht="15.75" thickBot="1">
      <c r="B24" s="26"/>
      <c r="C24" s="27"/>
      <c r="D24" s="27"/>
      <c r="E24" s="27"/>
      <c r="F24" s="27"/>
      <c r="G24" s="160"/>
      <c r="H24" s="160"/>
      <c r="I24" s="160"/>
      <c r="J24" s="160"/>
      <c r="K24" s="160"/>
      <c r="L24" s="160"/>
      <c r="M24" s="160"/>
      <c r="N24" s="160"/>
      <c r="O24" s="27"/>
      <c r="P24" s="27"/>
      <c r="Q24" s="28"/>
    </row>
    <row r="25" spans="2:17" s="29" customFormat="1"/>
    <row r="26" spans="2:17" ht="15" hidden="1" customHeight="1"/>
  </sheetData>
  <mergeCells count="4">
    <mergeCell ref="C5:C10"/>
    <mergeCell ref="C11:C16"/>
    <mergeCell ref="C17:C22"/>
    <mergeCell ref="C3:F3"/>
  </mergeCells>
  <printOptions horizontalCentered="1"/>
  <pageMargins left="0" right="0" top="0.78740157480314965" bottom="0.78740157480314965" header="0.31496062992125984" footer="0.31496062992125984"/>
  <pageSetup paperSize="9" scale="7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6" tint="-0.249977111117893"/>
    <pageSetUpPr fitToPage="1"/>
  </sheetPr>
  <dimension ref="A1:Q18"/>
  <sheetViews>
    <sheetView workbookViewId="0"/>
  </sheetViews>
  <sheetFormatPr defaultColWidth="0" defaultRowHeight="15" zeroHeight="1"/>
  <cols>
    <col min="1" max="1" width="2.7109375" style="29" customWidth="1"/>
    <col min="2" max="2" width="2.7109375" customWidth="1"/>
    <col min="3" max="3" width="40.7109375" customWidth="1"/>
    <col min="4" max="5" width="15.7109375" customWidth="1"/>
    <col min="6" max="6" width="2.7109375" customWidth="1"/>
    <col min="7" max="15" width="9.140625" customWidth="1"/>
    <col min="16" max="16" width="2.7109375" customWidth="1"/>
    <col min="17" max="17" width="2.7109375" style="29" customWidth="1"/>
    <col min="18" max="16384" width="9.140625" hidden="1"/>
  </cols>
  <sheetData>
    <row r="1" spans="2:16" s="29" customFormat="1" ht="15.75" thickBot="1"/>
    <row r="2" spans="2:16">
      <c r="B2" s="20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2"/>
    </row>
    <row r="3" spans="2:16" ht="15.75">
      <c r="B3" s="23"/>
      <c r="C3" s="189" t="s">
        <v>16</v>
      </c>
      <c r="D3" s="189"/>
      <c r="E3" s="189"/>
      <c r="F3" s="24"/>
      <c r="G3" s="24"/>
      <c r="H3" s="24"/>
      <c r="I3" s="24"/>
      <c r="J3" s="24"/>
      <c r="K3" s="24"/>
      <c r="L3" s="24"/>
      <c r="M3" s="24"/>
      <c r="N3" s="24"/>
      <c r="O3" s="24"/>
      <c r="P3" s="25"/>
    </row>
    <row r="4" spans="2:16" ht="30" customHeight="1">
      <c r="B4" s="23"/>
      <c r="C4" s="1" t="s">
        <v>17</v>
      </c>
      <c r="D4" s="31" t="s">
        <v>3</v>
      </c>
      <c r="E4" s="32" t="s">
        <v>18</v>
      </c>
      <c r="F4" s="24"/>
      <c r="G4" s="24"/>
      <c r="H4" s="24"/>
      <c r="I4" s="24"/>
      <c r="J4" s="24"/>
      <c r="K4" s="24"/>
      <c r="L4" s="24"/>
      <c r="M4" s="24"/>
      <c r="N4" s="24"/>
      <c r="O4" s="24"/>
      <c r="P4" s="25"/>
    </row>
    <row r="5" spans="2:16">
      <c r="B5" s="23"/>
      <c r="C5" s="33" t="s">
        <v>13</v>
      </c>
      <c r="D5" s="34">
        <v>43953</v>
      </c>
      <c r="E5" s="35">
        <f>D5/$D$10</f>
        <v>1.9766168026594137E-2</v>
      </c>
      <c r="F5" s="24"/>
      <c r="G5" s="24"/>
      <c r="H5" s="24"/>
      <c r="I5" s="24"/>
      <c r="J5" s="24"/>
      <c r="K5" s="24"/>
      <c r="L5" s="24"/>
      <c r="M5" s="24"/>
      <c r="N5" s="24"/>
      <c r="O5" s="24"/>
      <c r="P5" s="25"/>
    </row>
    <row r="6" spans="2:16">
      <c r="B6" s="23"/>
      <c r="C6" s="36" t="s">
        <v>19</v>
      </c>
      <c r="D6" s="37">
        <v>938256</v>
      </c>
      <c r="E6" s="38">
        <f t="shared" ref="E6:E9" si="0">D6/$D$10</f>
        <v>0.42194448042136168</v>
      </c>
      <c r="F6" s="24"/>
      <c r="G6" s="24"/>
      <c r="H6" s="24"/>
      <c r="I6" s="24"/>
      <c r="J6" s="24"/>
      <c r="K6" s="24"/>
      <c r="L6" s="24"/>
      <c r="M6" s="24"/>
      <c r="N6" s="24"/>
      <c r="O6" s="24"/>
      <c r="P6" s="25"/>
    </row>
    <row r="7" spans="2:16">
      <c r="B7" s="23"/>
      <c r="C7" s="36" t="s">
        <v>20</v>
      </c>
      <c r="D7" s="37">
        <v>543947</v>
      </c>
      <c r="E7" s="38">
        <f t="shared" si="0"/>
        <v>0.24461920231979162</v>
      </c>
      <c r="F7" s="24"/>
      <c r="G7" s="24"/>
      <c r="H7" s="24"/>
      <c r="I7" s="24"/>
      <c r="J7" s="24"/>
      <c r="K7" s="24"/>
      <c r="L7" s="24"/>
      <c r="M7" s="24"/>
      <c r="N7" s="24"/>
      <c r="O7" s="24"/>
      <c r="P7" s="25"/>
    </row>
    <row r="8" spans="2:16">
      <c r="B8" s="23"/>
      <c r="C8" s="36" t="s">
        <v>21</v>
      </c>
      <c r="D8" s="37">
        <v>610445</v>
      </c>
      <c r="E8" s="38">
        <f t="shared" si="0"/>
        <v>0.27452411532760579</v>
      </c>
      <c r="F8" s="24"/>
      <c r="G8" s="24"/>
      <c r="H8" s="24"/>
      <c r="I8" s="24"/>
      <c r="J8" s="24"/>
      <c r="K8" s="24"/>
      <c r="L8" s="24"/>
      <c r="M8" s="24"/>
      <c r="N8" s="24"/>
      <c r="O8" s="24"/>
      <c r="P8" s="25"/>
    </row>
    <row r="9" spans="2:16">
      <c r="B9" s="23"/>
      <c r="C9" s="36" t="s">
        <v>22</v>
      </c>
      <c r="D9" s="37">
        <v>87047</v>
      </c>
      <c r="E9" s="38">
        <f t="shared" si="0"/>
        <v>3.9146033904646778E-2</v>
      </c>
      <c r="F9" s="24"/>
      <c r="G9" s="24"/>
      <c r="H9" s="24"/>
      <c r="I9" s="24"/>
      <c r="J9" s="24"/>
      <c r="K9" s="24"/>
      <c r="L9" s="24"/>
      <c r="M9" s="24"/>
      <c r="N9" s="24"/>
      <c r="O9" s="24"/>
      <c r="P9" s="25"/>
    </row>
    <row r="10" spans="2:16">
      <c r="B10" s="23"/>
      <c r="C10" s="39" t="s">
        <v>15</v>
      </c>
      <c r="D10" s="40">
        <f>SUM(D5:D9)</f>
        <v>2223648</v>
      </c>
      <c r="E10" s="41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5"/>
    </row>
    <row r="11" spans="2:16">
      <c r="B11" s="23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5"/>
    </row>
    <row r="12" spans="2:16">
      <c r="B12" s="23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5"/>
    </row>
    <row r="13" spans="2:16">
      <c r="B13" s="23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5"/>
    </row>
    <row r="14" spans="2:16">
      <c r="B14" s="23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5"/>
    </row>
    <row r="15" spans="2:16">
      <c r="B15" s="23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5"/>
    </row>
    <row r="16" spans="2:16">
      <c r="B16" s="23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5"/>
    </row>
    <row r="17" spans="2:16" ht="15.75" thickBot="1">
      <c r="B17" s="26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8"/>
    </row>
    <row r="18" spans="2:16" s="29" customFormat="1"/>
  </sheetData>
  <mergeCells count="1">
    <mergeCell ref="C3:E3"/>
  </mergeCells>
  <printOptions horizontalCentered="1"/>
  <pageMargins left="0" right="0" top="0.78740157480314965" bottom="0.78740157480314965" header="0.31496062992125984" footer="0.31496062992125984"/>
  <pageSetup paperSize="9" scale="87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6" tint="-0.249977111117893"/>
  </sheetPr>
  <dimension ref="A1:I15"/>
  <sheetViews>
    <sheetView workbookViewId="0"/>
  </sheetViews>
  <sheetFormatPr defaultColWidth="0" defaultRowHeight="15" zeroHeight="1"/>
  <cols>
    <col min="1" max="1" width="2.7109375" style="29" customWidth="1"/>
    <col min="2" max="2" width="2.7109375" customWidth="1"/>
    <col min="3" max="4" width="30.7109375" customWidth="1"/>
    <col min="5" max="7" width="15.7109375" customWidth="1"/>
    <col min="8" max="8" width="2.7109375" customWidth="1"/>
    <col min="9" max="9" width="2.7109375" style="29" customWidth="1"/>
    <col min="10" max="16384" width="9.140625" hidden="1"/>
  </cols>
  <sheetData>
    <row r="1" spans="2:8" s="29" customFormat="1" ht="15.75" thickBot="1"/>
    <row r="2" spans="2:8">
      <c r="B2" s="20"/>
      <c r="C2" s="21"/>
      <c r="D2" s="21"/>
      <c r="E2" s="21"/>
      <c r="F2" s="21"/>
      <c r="G2" s="21"/>
      <c r="H2" s="22"/>
    </row>
    <row r="3" spans="2:8" ht="15.75">
      <c r="B3" s="23"/>
      <c r="C3" s="175" t="s">
        <v>23</v>
      </c>
      <c r="D3" s="176"/>
      <c r="E3" s="176"/>
      <c r="F3" s="176"/>
      <c r="G3" s="177"/>
      <c r="H3" s="25"/>
    </row>
    <row r="4" spans="2:8" ht="30">
      <c r="B4" s="23"/>
      <c r="C4" s="1" t="s">
        <v>17</v>
      </c>
      <c r="D4" s="2" t="s">
        <v>24</v>
      </c>
      <c r="E4" s="3" t="s">
        <v>3</v>
      </c>
      <c r="F4" s="4" t="s">
        <v>25</v>
      </c>
      <c r="G4" s="5" t="s">
        <v>26</v>
      </c>
      <c r="H4" s="25"/>
    </row>
    <row r="5" spans="2:8">
      <c r="B5" s="23"/>
      <c r="C5" s="184" t="s">
        <v>20</v>
      </c>
      <c r="D5" s="6" t="s">
        <v>13</v>
      </c>
      <c r="E5" s="42">
        <v>31184</v>
      </c>
      <c r="F5" s="8">
        <f>E5/$E$11</f>
        <v>2.8483403101716914E-2</v>
      </c>
      <c r="G5" s="171">
        <f>SUM(E5:E7)/E11</f>
        <v>0.49684009963345338</v>
      </c>
      <c r="H5" s="25"/>
    </row>
    <row r="6" spans="2:8">
      <c r="B6" s="23"/>
      <c r="C6" s="185"/>
      <c r="D6" s="9" t="s">
        <v>27</v>
      </c>
      <c r="E6" s="37">
        <v>422046</v>
      </c>
      <c r="F6" s="11">
        <f t="shared" ref="F6:F10" si="0">E6/$E$11</f>
        <v>0.38549597054474144</v>
      </c>
      <c r="G6" s="173"/>
      <c r="H6" s="25"/>
    </row>
    <row r="7" spans="2:8">
      <c r="B7" s="23"/>
      <c r="C7" s="186"/>
      <c r="D7" s="12" t="s">
        <v>28</v>
      </c>
      <c r="E7" s="43">
        <v>90717</v>
      </c>
      <c r="F7" s="14">
        <f t="shared" si="0"/>
        <v>8.2860725986995037E-2</v>
      </c>
      <c r="G7" s="174"/>
      <c r="H7" s="25"/>
    </row>
    <row r="8" spans="2:8">
      <c r="B8" s="23"/>
      <c r="C8" s="184" t="s">
        <v>21</v>
      </c>
      <c r="D8" s="6" t="s">
        <v>13</v>
      </c>
      <c r="E8" s="42">
        <v>28395</v>
      </c>
      <c r="F8" s="8">
        <f>E8/$E$11</f>
        <v>2.5935936091369027E-2</v>
      </c>
      <c r="G8" s="171">
        <f>SUM(E8:E10)/E11</f>
        <v>0.55757923955963251</v>
      </c>
      <c r="H8" s="25"/>
    </row>
    <row r="9" spans="2:8">
      <c r="B9" s="23"/>
      <c r="C9" s="185"/>
      <c r="D9" s="9" t="s">
        <v>27</v>
      </c>
      <c r="E9" s="37">
        <v>435998</v>
      </c>
      <c r="F9" s="11">
        <f t="shared" si="0"/>
        <v>0.39823969938245163</v>
      </c>
      <c r="G9" s="173"/>
      <c r="H9" s="25"/>
    </row>
    <row r="10" spans="2:8">
      <c r="B10" s="23"/>
      <c r="C10" s="186"/>
      <c r="D10" s="12" t="s">
        <v>28</v>
      </c>
      <c r="E10" s="43">
        <v>146052</v>
      </c>
      <c r="F10" s="14">
        <f t="shared" si="0"/>
        <v>0.13340360408581192</v>
      </c>
      <c r="G10" s="174"/>
      <c r="H10" s="25"/>
    </row>
    <row r="11" spans="2:8">
      <c r="B11" s="23"/>
      <c r="C11" s="44" t="s">
        <v>15</v>
      </c>
      <c r="D11" s="45"/>
      <c r="E11" s="46">
        <f>E6+E7+E9+E10</f>
        <v>1094813</v>
      </c>
      <c r="F11" s="8"/>
      <c r="G11" s="47"/>
      <c r="H11" s="25"/>
    </row>
    <row r="12" spans="2:8">
      <c r="B12" s="23"/>
      <c r="C12" s="48" t="s">
        <v>29</v>
      </c>
      <c r="D12" s="49"/>
      <c r="E12" s="50">
        <f>E7+E10</f>
        <v>236769</v>
      </c>
      <c r="F12" s="192">
        <f>E12/E11</f>
        <v>0.21626433007280696</v>
      </c>
      <c r="G12" s="193"/>
      <c r="H12" s="25"/>
    </row>
    <row r="13" spans="2:8">
      <c r="B13" s="23"/>
      <c r="C13" s="51" t="s">
        <v>27</v>
      </c>
      <c r="D13" s="52"/>
      <c r="E13" s="40">
        <f>E6+E9</f>
        <v>858044</v>
      </c>
      <c r="F13" s="190">
        <f>E13/E11</f>
        <v>0.78373566992719301</v>
      </c>
      <c r="G13" s="191"/>
      <c r="H13" s="25"/>
    </row>
    <row r="14" spans="2:8" ht="15.75" thickBot="1">
      <c r="B14" s="26"/>
      <c r="C14" s="27"/>
      <c r="D14" s="27"/>
      <c r="E14" s="27"/>
      <c r="F14" s="27"/>
      <c r="G14" s="27"/>
      <c r="H14" s="28"/>
    </row>
    <row r="15" spans="2:8" s="29" customFormat="1"/>
  </sheetData>
  <mergeCells count="7">
    <mergeCell ref="F13:G13"/>
    <mergeCell ref="C3:G3"/>
    <mergeCell ref="C5:C7"/>
    <mergeCell ref="G5:G7"/>
    <mergeCell ref="C8:C10"/>
    <mergeCell ref="G8:G10"/>
    <mergeCell ref="F12:G12"/>
  </mergeCells>
  <pageMargins left="0.51181102362204722" right="0.51181102362204722" top="0.78740157480314965" bottom="0.78740157480314965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6" tint="-0.249977111117893"/>
    <pageSetUpPr fitToPage="1"/>
  </sheetPr>
  <dimension ref="A1:AB23"/>
  <sheetViews>
    <sheetView zoomScale="95" zoomScaleNormal="95" workbookViewId="0"/>
  </sheetViews>
  <sheetFormatPr defaultColWidth="0" defaultRowHeight="15" zeroHeight="1"/>
  <cols>
    <col min="1" max="1" width="2.7109375" style="29" customWidth="1"/>
    <col min="2" max="2" width="2.7109375" customWidth="1"/>
    <col min="3" max="4" width="30.7109375" customWidth="1"/>
    <col min="5" max="6" width="15.7109375" customWidth="1"/>
    <col min="7" max="7" width="2.7109375" customWidth="1"/>
    <col min="8" max="16" width="9.140625" customWidth="1"/>
    <col min="17" max="17" width="2.7109375" customWidth="1"/>
    <col min="18" max="26" width="9.140625" customWidth="1"/>
    <col min="27" max="27" width="2.7109375" customWidth="1"/>
    <col min="28" max="28" width="2.7109375" style="29" customWidth="1"/>
    <col min="29" max="16384" width="9.140625" hidden="1"/>
  </cols>
  <sheetData>
    <row r="1" spans="2:27" s="29" customFormat="1" ht="15.75" thickBot="1"/>
    <row r="2" spans="2:27">
      <c r="B2" s="20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2"/>
    </row>
    <row r="3" spans="2:27" ht="15.75">
      <c r="B3" s="23"/>
      <c r="C3" s="188" t="s">
        <v>30</v>
      </c>
      <c r="D3" s="188"/>
      <c r="E3" s="188"/>
      <c r="F3" s="188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5"/>
    </row>
    <row r="4" spans="2:27" ht="30">
      <c r="B4" s="23"/>
      <c r="C4" s="1" t="s">
        <v>17</v>
      </c>
      <c r="D4" s="2" t="s">
        <v>31</v>
      </c>
      <c r="E4" s="3" t="s">
        <v>3</v>
      </c>
      <c r="F4" s="5" t="s">
        <v>26</v>
      </c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5"/>
    </row>
    <row r="5" spans="2:27">
      <c r="B5" s="23"/>
      <c r="C5" s="184" t="s">
        <v>20</v>
      </c>
      <c r="D5" s="6" t="s">
        <v>13</v>
      </c>
      <c r="E5" s="7">
        <v>180178</v>
      </c>
      <c r="F5" s="47">
        <f>E5/SUM($E$5:$E$12)</f>
        <v>0.33124183054599071</v>
      </c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5"/>
    </row>
    <row r="6" spans="2:27">
      <c r="B6" s="23"/>
      <c r="C6" s="185"/>
      <c r="D6" s="9" t="s">
        <v>195</v>
      </c>
      <c r="E6" s="10">
        <v>75976</v>
      </c>
      <c r="F6" s="53">
        <f t="shared" ref="F6:F12" si="0">E6/SUM($E$5:$E$12)</f>
        <v>0.13967537278448083</v>
      </c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5"/>
    </row>
    <row r="7" spans="2:27">
      <c r="B7" s="23"/>
      <c r="C7" s="185"/>
      <c r="D7" s="9" t="s">
        <v>196</v>
      </c>
      <c r="E7" s="10">
        <v>139927</v>
      </c>
      <c r="F7" s="53">
        <f t="shared" si="0"/>
        <v>0.25724381235671856</v>
      </c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5"/>
    </row>
    <row r="8" spans="2:27">
      <c r="B8" s="23"/>
      <c r="C8" s="185"/>
      <c r="D8" s="9" t="s">
        <v>197</v>
      </c>
      <c r="E8" s="10">
        <v>63243</v>
      </c>
      <c r="F8" s="53">
        <f t="shared" si="0"/>
        <v>0.1162668421739618</v>
      </c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5"/>
    </row>
    <row r="9" spans="2:27">
      <c r="B9" s="23"/>
      <c r="C9" s="185"/>
      <c r="D9" s="9" t="s">
        <v>198</v>
      </c>
      <c r="E9" s="10">
        <v>43179</v>
      </c>
      <c r="F9" s="53">
        <f t="shared" si="0"/>
        <v>7.9380895565192927E-2</v>
      </c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5"/>
    </row>
    <row r="10" spans="2:27">
      <c r="B10" s="23"/>
      <c r="C10" s="185"/>
      <c r="D10" s="9" t="s">
        <v>199</v>
      </c>
      <c r="E10" s="10">
        <v>28781</v>
      </c>
      <c r="F10" s="53">
        <f t="shared" si="0"/>
        <v>5.2911404971440229E-2</v>
      </c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5"/>
    </row>
    <row r="11" spans="2:27">
      <c r="B11" s="23"/>
      <c r="C11" s="185"/>
      <c r="D11" s="9" t="s">
        <v>200</v>
      </c>
      <c r="E11" s="10">
        <v>8690</v>
      </c>
      <c r="F11" s="53">
        <f t="shared" si="0"/>
        <v>1.5975821173754061E-2</v>
      </c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5"/>
    </row>
    <row r="12" spans="2:27">
      <c r="B12" s="23"/>
      <c r="C12" s="186"/>
      <c r="D12" s="12" t="s">
        <v>201</v>
      </c>
      <c r="E12" s="13">
        <v>3973</v>
      </c>
      <c r="F12" s="54">
        <f t="shared" si="0"/>
        <v>7.304020428460861E-3</v>
      </c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5"/>
    </row>
    <row r="13" spans="2:27">
      <c r="B13" s="23"/>
      <c r="C13" s="184" t="s">
        <v>21</v>
      </c>
      <c r="D13" s="6" t="s">
        <v>13</v>
      </c>
      <c r="E13" s="7">
        <v>191483</v>
      </c>
      <c r="F13" s="47">
        <f>E13/SUM($E$13:$E$20)</f>
        <v>0.31367772690414369</v>
      </c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5"/>
    </row>
    <row r="14" spans="2:27">
      <c r="B14" s="23"/>
      <c r="C14" s="185"/>
      <c r="D14" s="9" t="s">
        <v>195</v>
      </c>
      <c r="E14" s="10">
        <v>133976</v>
      </c>
      <c r="F14" s="53">
        <f t="shared" ref="F14:F20" si="1">E14/SUM($E$13:$E$20)</f>
        <v>0.21947267976639992</v>
      </c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5"/>
    </row>
    <row r="15" spans="2:27">
      <c r="B15" s="23"/>
      <c r="C15" s="185"/>
      <c r="D15" s="9" t="s">
        <v>196</v>
      </c>
      <c r="E15" s="10">
        <v>157276</v>
      </c>
      <c r="F15" s="53">
        <f t="shared" si="1"/>
        <v>0.25764155656938792</v>
      </c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5"/>
    </row>
    <row r="16" spans="2:27">
      <c r="B16" s="23"/>
      <c r="C16" s="185"/>
      <c r="D16" s="9" t="s">
        <v>197</v>
      </c>
      <c r="E16" s="10">
        <v>63171</v>
      </c>
      <c r="F16" s="53">
        <f t="shared" si="1"/>
        <v>0.10348352431422979</v>
      </c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5"/>
    </row>
    <row r="17" spans="2:27">
      <c r="B17" s="23"/>
      <c r="C17" s="185"/>
      <c r="D17" s="9" t="s">
        <v>198</v>
      </c>
      <c r="E17" s="10">
        <v>38560</v>
      </c>
      <c r="F17" s="53">
        <f t="shared" si="1"/>
        <v>6.3167033885116589E-2</v>
      </c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5"/>
    </row>
    <row r="18" spans="2:27">
      <c r="B18" s="23"/>
      <c r="C18" s="185"/>
      <c r="D18" s="9" t="s">
        <v>199</v>
      </c>
      <c r="E18" s="10">
        <v>20000</v>
      </c>
      <c r="F18" s="53">
        <f t="shared" si="1"/>
        <v>3.2762984380247197E-2</v>
      </c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5"/>
    </row>
    <row r="19" spans="2:27">
      <c r="B19" s="23"/>
      <c r="C19" s="185"/>
      <c r="D19" s="9" t="s">
        <v>200</v>
      </c>
      <c r="E19" s="10">
        <v>4407</v>
      </c>
      <c r="F19" s="53">
        <f t="shared" si="1"/>
        <v>7.2193236081874697E-3</v>
      </c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5"/>
    </row>
    <row r="20" spans="2:27">
      <c r="B20" s="23"/>
      <c r="C20" s="186"/>
      <c r="D20" s="12" t="s">
        <v>201</v>
      </c>
      <c r="E20" s="13">
        <v>1572</v>
      </c>
      <c r="F20" s="54">
        <f t="shared" si="1"/>
        <v>2.5751705722874296E-3</v>
      </c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5"/>
    </row>
    <row r="21" spans="2:27">
      <c r="B21" s="23"/>
      <c r="C21" s="15" t="s">
        <v>15</v>
      </c>
      <c r="D21" s="16"/>
      <c r="E21" s="17">
        <f>SUM(E5:E20)</f>
        <v>1154392</v>
      </c>
      <c r="F21" s="18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5"/>
    </row>
    <row r="22" spans="2:27" ht="15.75" thickBot="1">
      <c r="B22" s="26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8"/>
    </row>
    <row r="23" spans="2:27" s="29" customFormat="1"/>
  </sheetData>
  <mergeCells count="3">
    <mergeCell ref="C3:F3"/>
    <mergeCell ref="C5:C12"/>
    <mergeCell ref="C13:C20"/>
  </mergeCells>
  <printOptions horizontalCentered="1"/>
  <pageMargins left="0" right="0" top="0.78740157480314965" bottom="0.78740157480314965" header="0.31496062992125984" footer="0.31496062992125984"/>
  <pageSetup paperSize="9" scale="53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6" tint="-0.249977111117893"/>
    <pageSetUpPr fitToPage="1"/>
  </sheetPr>
  <dimension ref="A1:R41"/>
  <sheetViews>
    <sheetView zoomScale="95" zoomScaleNormal="95" workbookViewId="0"/>
  </sheetViews>
  <sheetFormatPr defaultColWidth="0" defaultRowHeight="15" customHeight="1" zeroHeight="1"/>
  <cols>
    <col min="1" max="1" width="2.7109375" style="29" customWidth="1"/>
    <col min="2" max="2" width="2.7109375" customWidth="1"/>
    <col min="3" max="4" width="30.7109375" customWidth="1"/>
    <col min="5" max="7" width="15.7109375" customWidth="1"/>
    <col min="8" max="8" width="2.7109375" customWidth="1"/>
    <col min="9" max="16" width="9.140625" customWidth="1"/>
    <col min="17" max="17" width="2.7109375" customWidth="1"/>
    <col min="18" max="18" width="2.7109375" style="29" customWidth="1"/>
    <col min="19" max="16384" width="9.140625" hidden="1"/>
  </cols>
  <sheetData>
    <row r="1" spans="2:17" s="29" customFormat="1" ht="15" customHeight="1" thickBot="1"/>
    <row r="2" spans="2:17" ht="15" customHeight="1">
      <c r="B2" s="20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2"/>
    </row>
    <row r="3" spans="2:17" ht="15" customHeight="1">
      <c r="B3" s="23"/>
      <c r="C3" s="188" t="s">
        <v>60</v>
      </c>
      <c r="D3" s="188"/>
      <c r="E3" s="188"/>
      <c r="F3" s="188"/>
      <c r="G3" s="188"/>
      <c r="H3" s="24"/>
      <c r="I3" s="24"/>
      <c r="J3" s="24"/>
      <c r="K3" s="24"/>
      <c r="L3" s="24"/>
      <c r="M3" s="24"/>
      <c r="N3" s="24"/>
      <c r="O3" s="24"/>
      <c r="P3" s="24"/>
      <c r="Q3" s="25"/>
    </row>
    <row r="4" spans="2:17" ht="30" customHeight="1">
      <c r="B4" s="23"/>
      <c r="C4" s="1" t="s">
        <v>17</v>
      </c>
      <c r="D4" s="31" t="s">
        <v>32</v>
      </c>
      <c r="E4" s="3" t="s">
        <v>3</v>
      </c>
      <c r="F4" s="55" t="s">
        <v>26</v>
      </c>
      <c r="G4" s="55" t="s">
        <v>38</v>
      </c>
      <c r="H4" s="24"/>
      <c r="I4" s="24"/>
      <c r="J4" s="24"/>
      <c r="K4" s="24"/>
      <c r="L4" s="24"/>
      <c r="M4" s="24"/>
      <c r="N4" s="24"/>
      <c r="O4" s="24"/>
      <c r="P4" s="24"/>
      <c r="Q4" s="25"/>
    </row>
    <row r="5" spans="2:17" ht="15" customHeight="1">
      <c r="B5" s="23"/>
      <c r="C5" s="194" t="s">
        <v>19</v>
      </c>
      <c r="D5" s="56" t="s">
        <v>13</v>
      </c>
      <c r="E5" s="7">
        <v>224677</v>
      </c>
      <c r="F5" s="8">
        <f>E5/SUM($E$5:$E$10)</f>
        <v>0.23946236421616277</v>
      </c>
      <c r="G5" s="47">
        <f>E5/$E$23</f>
        <v>0.10736492711626609</v>
      </c>
      <c r="H5" s="24"/>
      <c r="I5" s="24"/>
      <c r="J5" s="24"/>
      <c r="K5" s="24"/>
      <c r="L5" s="24"/>
      <c r="M5" s="24"/>
      <c r="N5" s="24"/>
      <c r="O5" s="24"/>
      <c r="P5" s="24"/>
      <c r="Q5" s="25"/>
    </row>
    <row r="6" spans="2:17" ht="15" customHeight="1">
      <c r="B6" s="23"/>
      <c r="C6" s="195"/>
      <c r="D6" s="57" t="s">
        <v>33</v>
      </c>
      <c r="E6" s="10">
        <v>39043</v>
      </c>
      <c r="F6" s="11">
        <f t="shared" ref="F6:F10" si="0">E6/SUM($E$5:$E$10)</f>
        <v>4.1612310499479888E-2</v>
      </c>
      <c r="G6" s="53">
        <f t="shared" ref="G6:G22" si="1">E6/$E$23</f>
        <v>1.8657222810525228E-2</v>
      </c>
      <c r="H6" s="24"/>
      <c r="I6" s="24"/>
      <c r="J6" s="24"/>
      <c r="K6" s="24"/>
      <c r="L6" s="24"/>
      <c r="M6" s="24"/>
      <c r="N6" s="24"/>
      <c r="O6" s="24"/>
      <c r="P6" s="24"/>
      <c r="Q6" s="25"/>
    </row>
    <row r="7" spans="2:17" ht="15" customHeight="1">
      <c r="B7" s="23"/>
      <c r="C7" s="195"/>
      <c r="D7" s="57" t="s">
        <v>34</v>
      </c>
      <c r="E7" s="10">
        <v>178938</v>
      </c>
      <c r="F7" s="11">
        <f t="shared" si="0"/>
        <v>0.19071340870721851</v>
      </c>
      <c r="G7" s="53">
        <f t="shared" si="1"/>
        <v>8.5507930621872383E-2</v>
      </c>
      <c r="H7" s="24"/>
      <c r="I7" s="24"/>
      <c r="J7" s="24"/>
      <c r="K7" s="24"/>
      <c r="L7" s="24"/>
      <c r="M7" s="24"/>
      <c r="N7" s="24"/>
      <c r="O7" s="24"/>
      <c r="P7" s="24"/>
      <c r="Q7" s="25"/>
    </row>
    <row r="8" spans="2:17" ht="15" customHeight="1">
      <c r="B8" s="23"/>
      <c r="C8" s="195"/>
      <c r="D8" s="57" t="s">
        <v>35</v>
      </c>
      <c r="E8" s="10">
        <v>282795</v>
      </c>
      <c r="F8" s="11">
        <f t="shared" si="0"/>
        <v>0.30140494705069831</v>
      </c>
      <c r="G8" s="53">
        <f t="shared" si="1"/>
        <v>0.13513739530011737</v>
      </c>
      <c r="H8" s="24"/>
      <c r="I8" s="24"/>
      <c r="J8" s="24"/>
      <c r="K8" s="24"/>
      <c r="L8" s="24"/>
      <c r="M8" s="24"/>
      <c r="N8" s="24"/>
      <c r="O8" s="24"/>
      <c r="P8" s="24"/>
      <c r="Q8" s="25"/>
    </row>
    <row r="9" spans="2:17" ht="15" customHeight="1">
      <c r="B9" s="23"/>
      <c r="C9" s="195"/>
      <c r="D9" s="57" t="s">
        <v>36</v>
      </c>
      <c r="E9" s="10">
        <v>166400</v>
      </c>
      <c r="F9" s="11">
        <f t="shared" si="0"/>
        <v>0.1773503180368684</v>
      </c>
      <c r="G9" s="53">
        <f t="shared" si="1"/>
        <v>7.9516478643326546E-2</v>
      </c>
      <c r="H9" s="24"/>
      <c r="I9" s="24"/>
      <c r="J9" s="24"/>
      <c r="K9" s="24"/>
      <c r="L9" s="24"/>
      <c r="M9" s="24"/>
      <c r="N9" s="24"/>
      <c r="O9" s="24"/>
      <c r="P9" s="24"/>
      <c r="Q9" s="25"/>
    </row>
    <row r="10" spans="2:17" ht="15" customHeight="1">
      <c r="B10" s="23"/>
      <c r="C10" s="196"/>
      <c r="D10" s="58" t="s">
        <v>37</v>
      </c>
      <c r="E10" s="13">
        <v>46403</v>
      </c>
      <c r="F10" s="14">
        <f t="shared" si="0"/>
        <v>4.9456651489572144E-2</v>
      </c>
      <c r="G10" s="54">
        <f t="shared" si="1"/>
        <v>2.2174297827441597E-2</v>
      </c>
      <c r="H10" s="24"/>
      <c r="I10" s="24"/>
      <c r="J10" s="24"/>
      <c r="K10" s="24"/>
      <c r="L10" s="24"/>
      <c r="M10" s="24"/>
      <c r="N10" s="24"/>
      <c r="O10" s="24"/>
      <c r="P10" s="24"/>
      <c r="Q10" s="25"/>
    </row>
    <row r="11" spans="2:17" ht="15" customHeight="1">
      <c r="B11" s="23"/>
      <c r="C11" s="194" t="s">
        <v>20</v>
      </c>
      <c r="D11" s="59" t="s">
        <v>13</v>
      </c>
      <c r="E11" s="60">
        <v>122039</v>
      </c>
      <c r="F11" s="61">
        <f>E11/SUM($E$11:$E$16)</f>
        <v>0.22435825549180344</v>
      </c>
      <c r="G11" s="62">
        <f t="shared" si="1"/>
        <v>5.8317977987697882E-2</v>
      </c>
      <c r="H11" s="24"/>
      <c r="I11" s="24"/>
      <c r="J11" s="24"/>
      <c r="K11" s="24"/>
      <c r="L11" s="24"/>
      <c r="M11" s="24"/>
      <c r="N11" s="24"/>
      <c r="O11" s="24"/>
      <c r="P11" s="24"/>
      <c r="Q11" s="25"/>
    </row>
    <row r="12" spans="2:17" ht="15" customHeight="1">
      <c r="B12" s="23"/>
      <c r="C12" s="195"/>
      <c r="D12" s="57" t="s">
        <v>33</v>
      </c>
      <c r="E12" s="10">
        <v>11715</v>
      </c>
      <c r="F12" s="11">
        <f t="shared" ref="F12:F16" si="2">E12/SUM($E$11:$E$16)</f>
        <v>2.1537024746896297E-2</v>
      </c>
      <c r="G12" s="53">
        <f t="shared" si="1"/>
        <v>5.5981703564096782E-3</v>
      </c>
      <c r="H12" s="24"/>
      <c r="I12" s="24"/>
      <c r="J12" s="24"/>
      <c r="K12" s="24"/>
      <c r="L12" s="24"/>
      <c r="M12" s="24"/>
      <c r="N12" s="24"/>
      <c r="O12" s="24"/>
      <c r="P12" s="24"/>
      <c r="Q12" s="25"/>
    </row>
    <row r="13" spans="2:17" ht="15" customHeight="1">
      <c r="B13" s="23"/>
      <c r="C13" s="195"/>
      <c r="D13" s="57" t="s">
        <v>34</v>
      </c>
      <c r="E13" s="10">
        <v>30815</v>
      </c>
      <c r="F13" s="11">
        <f t="shared" si="2"/>
        <v>5.665073986987703E-2</v>
      </c>
      <c r="G13" s="53">
        <f t="shared" si="1"/>
        <v>1.4725362316070356E-2</v>
      </c>
      <c r="H13" s="24"/>
      <c r="I13" s="24"/>
      <c r="J13" s="24"/>
      <c r="K13" s="24"/>
      <c r="L13" s="24"/>
      <c r="M13" s="24"/>
      <c r="N13" s="24"/>
      <c r="O13" s="24"/>
      <c r="P13" s="24"/>
      <c r="Q13" s="25"/>
    </row>
    <row r="14" spans="2:17" ht="15" customHeight="1">
      <c r="B14" s="23"/>
      <c r="C14" s="195"/>
      <c r="D14" s="57" t="s">
        <v>35</v>
      </c>
      <c r="E14" s="10">
        <v>164987</v>
      </c>
      <c r="F14" s="11">
        <f t="shared" si="2"/>
        <v>0.30331447732959277</v>
      </c>
      <c r="G14" s="53">
        <f t="shared" si="1"/>
        <v>7.8841257583693009E-2</v>
      </c>
      <c r="H14" s="24"/>
      <c r="I14" s="24"/>
      <c r="J14" s="24"/>
      <c r="K14" s="24"/>
      <c r="L14" s="24"/>
      <c r="M14" s="24"/>
      <c r="N14" s="24"/>
      <c r="O14" s="24"/>
      <c r="P14" s="24"/>
      <c r="Q14" s="25"/>
    </row>
    <row r="15" spans="2:17" ht="15" customHeight="1">
      <c r="B15" s="23"/>
      <c r="C15" s="195"/>
      <c r="D15" s="57" t="s">
        <v>36</v>
      </c>
      <c r="E15" s="10">
        <v>173677</v>
      </c>
      <c r="F15" s="11">
        <f t="shared" si="2"/>
        <v>0.31929029850334684</v>
      </c>
      <c r="G15" s="53">
        <f t="shared" si="1"/>
        <v>8.2993890993611916E-2</v>
      </c>
      <c r="H15" s="24"/>
      <c r="I15" s="24"/>
      <c r="J15" s="24"/>
      <c r="K15" s="24"/>
      <c r="L15" s="24"/>
      <c r="M15" s="24"/>
      <c r="N15" s="24"/>
      <c r="O15" s="24"/>
      <c r="P15" s="24"/>
      <c r="Q15" s="25"/>
    </row>
    <row r="16" spans="2:17" ht="15" customHeight="1">
      <c r="B16" s="23"/>
      <c r="C16" s="196"/>
      <c r="D16" s="58" t="s">
        <v>37</v>
      </c>
      <c r="E16" s="13">
        <v>40714</v>
      </c>
      <c r="F16" s="14">
        <f t="shared" si="2"/>
        <v>7.4849204058483637E-2</v>
      </c>
      <c r="G16" s="54">
        <f t="shared" si="1"/>
        <v>1.9455732641132192E-2</v>
      </c>
      <c r="H16" s="24"/>
      <c r="I16" s="24"/>
      <c r="J16" s="24"/>
      <c r="K16" s="24"/>
      <c r="L16" s="24"/>
      <c r="M16" s="24"/>
      <c r="N16" s="24"/>
      <c r="O16" s="24"/>
      <c r="P16" s="24"/>
      <c r="Q16" s="25"/>
    </row>
    <row r="17" spans="2:17" ht="15" customHeight="1">
      <c r="B17" s="23"/>
      <c r="C17" s="194" t="s">
        <v>21</v>
      </c>
      <c r="D17" s="59" t="s">
        <v>13</v>
      </c>
      <c r="E17" s="60">
        <v>135433</v>
      </c>
      <c r="F17" s="61">
        <f>E17/SUM($E$17:$E$22)</f>
        <v>0.22185946317850094</v>
      </c>
      <c r="G17" s="62">
        <f t="shared" si="1"/>
        <v>6.4718481082341614E-2</v>
      </c>
      <c r="H17" s="24"/>
      <c r="I17" s="24"/>
      <c r="J17" s="24"/>
      <c r="K17" s="24"/>
      <c r="L17" s="24"/>
      <c r="M17" s="24"/>
      <c r="N17" s="24"/>
      <c r="O17" s="24"/>
      <c r="P17" s="24"/>
      <c r="Q17" s="25"/>
    </row>
    <row r="18" spans="2:17" ht="15" customHeight="1">
      <c r="B18" s="23"/>
      <c r="C18" s="195"/>
      <c r="D18" s="57" t="s">
        <v>33</v>
      </c>
      <c r="E18" s="10">
        <v>8757</v>
      </c>
      <c r="F18" s="11">
        <f t="shared" ref="F18:F22" si="3">E18/SUM($E$17:$E$22)</f>
        <v>1.4345272710891236E-2</v>
      </c>
      <c r="G18" s="53">
        <f t="shared" si="1"/>
        <v>4.1846502612957366E-3</v>
      </c>
      <c r="H18" s="24"/>
      <c r="I18" s="24"/>
      <c r="J18" s="24"/>
      <c r="K18" s="24"/>
      <c r="L18" s="24"/>
      <c r="M18" s="24"/>
      <c r="N18" s="24"/>
      <c r="O18" s="24"/>
      <c r="P18" s="24"/>
      <c r="Q18" s="25"/>
    </row>
    <row r="19" spans="2:17" ht="15" customHeight="1">
      <c r="B19" s="23"/>
      <c r="C19" s="195"/>
      <c r="D19" s="57" t="s">
        <v>34</v>
      </c>
      <c r="E19" s="10">
        <v>49356</v>
      </c>
      <c r="F19" s="11">
        <f t="shared" si="3"/>
        <v>8.0852492853574029E-2</v>
      </c>
      <c r="G19" s="53">
        <f t="shared" si="1"/>
        <v>2.3585428605288609E-2</v>
      </c>
      <c r="H19" s="24"/>
      <c r="I19" s="24"/>
      <c r="J19" s="24"/>
      <c r="K19" s="24"/>
      <c r="L19" s="24"/>
      <c r="M19" s="24"/>
      <c r="N19" s="24"/>
      <c r="O19" s="24"/>
      <c r="P19" s="24"/>
      <c r="Q19" s="25"/>
    </row>
    <row r="20" spans="2:17" ht="15" customHeight="1">
      <c r="B20" s="23"/>
      <c r="C20" s="195"/>
      <c r="D20" s="57" t="s">
        <v>35</v>
      </c>
      <c r="E20" s="10">
        <v>163777</v>
      </c>
      <c r="F20" s="11">
        <f t="shared" si="3"/>
        <v>0.26829116464218727</v>
      </c>
      <c r="G20" s="53">
        <f t="shared" si="1"/>
        <v>7.8263042805096703E-2</v>
      </c>
      <c r="H20" s="24"/>
      <c r="I20" s="24"/>
      <c r="J20" s="24"/>
      <c r="K20" s="24"/>
      <c r="L20" s="24"/>
      <c r="M20" s="24"/>
      <c r="N20" s="24"/>
      <c r="O20" s="24"/>
      <c r="P20" s="24"/>
      <c r="Q20" s="25"/>
    </row>
    <row r="21" spans="2:17" ht="15" customHeight="1">
      <c r="B21" s="23"/>
      <c r="C21" s="195"/>
      <c r="D21" s="57" t="s">
        <v>36</v>
      </c>
      <c r="E21" s="10">
        <v>191890</v>
      </c>
      <c r="F21" s="11">
        <f t="shared" si="3"/>
        <v>0.31434445363628172</v>
      </c>
      <c r="G21" s="53">
        <f t="shared" si="1"/>
        <v>9.1697218070119768E-2</v>
      </c>
      <c r="H21" s="24"/>
      <c r="I21" s="24"/>
      <c r="J21" s="24"/>
      <c r="K21" s="24"/>
      <c r="L21" s="24"/>
      <c r="M21" s="24"/>
      <c r="N21" s="24"/>
      <c r="O21" s="24"/>
      <c r="P21" s="24"/>
      <c r="Q21" s="25"/>
    </row>
    <row r="22" spans="2:17" ht="15" customHeight="1">
      <c r="B22" s="23"/>
      <c r="C22" s="196"/>
      <c r="D22" s="58" t="s">
        <v>37</v>
      </c>
      <c r="E22" s="13">
        <v>61232</v>
      </c>
      <c r="F22" s="14">
        <f t="shared" si="3"/>
        <v>0.10030715297856482</v>
      </c>
      <c r="G22" s="54">
        <f t="shared" si="1"/>
        <v>2.9260534977693334E-2</v>
      </c>
      <c r="H22" s="24"/>
      <c r="I22" s="24"/>
      <c r="J22" s="24"/>
      <c r="K22" s="24"/>
      <c r="L22" s="24"/>
      <c r="M22" s="24"/>
      <c r="N22" s="24"/>
      <c r="O22" s="24"/>
      <c r="P22" s="24"/>
      <c r="Q22" s="25"/>
    </row>
    <row r="23" spans="2:17" ht="15" customHeight="1">
      <c r="B23" s="23"/>
      <c r="C23" s="15" t="s">
        <v>15</v>
      </c>
      <c r="D23" s="16"/>
      <c r="E23" s="17">
        <f>SUM(E1:E22)</f>
        <v>2092648</v>
      </c>
      <c r="F23" s="63"/>
      <c r="G23" s="63"/>
      <c r="H23" s="24"/>
      <c r="I23" s="24"/>
      <c r="J23" s="24"/>
      <c r="K23" s="24"/>
      <c r="L23" s="24"/>
      <c r="M23" s="24"/>
      <c r="N23" s="24"/>
      <c r="O23" s="24"/>
      <c r="P23" s="24"/>
      <c r="Q23" s="25"/>
    </row>
    <row r="24" spans="2:17" ht="15" customHeight="1">
      <c r="B24" s="23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5"/>
    </row>
    <row r="25" spans="2:17" ht="15" customHeight="1">
      <c r="B25" s="23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5"/>
    </row>
    <row r="26" spans="2:17" ht="15" customHeight="1">
      <c r="B26" s="23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5"/>
    </row>
    <row r="27" spans="2:17" ht="15" customHeight="1">
      <c r="B27" s="23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5"/>
    </row>
    <row r="28" spans="2:17" ht="15" customHeight="1">
      <c r="B28" s="23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5"/>
    </row>
    <row r="29" spans="2:17" ht="15" customHeight="1">
      <c r="B29" s="23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5"/>
    </row>
    <row r="30" spans="2:17" ht="15" customHeight="1">
      <c r="B30" s="23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5"/>
    </row>
    <row r="31" spans="2:17" ht="15" customHeight="1">
      <c r="B31" s="23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5"/>
    </row>
    <row r="32" spans="2:17" ht="15" customHeight="1">
      <c r="B32" s="23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5"/>
    </row>
    <row r="33" spans="2:17" ht="15" customHeight="1">
      <c r="B33" s="23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5"/>
    </row>
    <row r="34" spans="2:17" ht="15" customHeight="1">
      <c r="B34" s="23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5"/>
    </row>
    <row r="35" spans="2:17" ht="15" customHeight="1">
      <c r="B35" s="23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5"/>
    </row>
    <row r="36" spans="2:17" ht="15" customHeight="1">
      <c r="B36" s="23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5"/>
    </row>
    <row r="37" spans="2:17" ht="15" customHeight="1">
      <c r="B37" s="23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5"/>
    </row>
    <row r="38" spans="2:17" ht="15" customHeight="1">
      <c r="B38" s="23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5"/>
    </row>
    <row r="39" spans="2:17" ht="15" customHeight="1">
      <c r="B39" s="23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5"/>
    </row>
    <row r="40" spans="2:17" ht="15" customHeight="1" thickBot="1">
      <c r="B40" s="26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8"/>
    </row>
    <row r="41" spans="2:17" s="29" customFormat="1" ht="15" customHeight="1"/>
  </sheetData>
  <mergeCells count="4">
    <mergeCell ref="C3:G3"/>
    <mergeCell ref="C5:C10"/>
    <mergeCell ref="C17:C22"/>
    <mergeCell ref="C11:C16"/>
  </mergeCells>
  <pageMargins left="0" right="0" top="0.78740157480314965" bottom="0.78740157480314965" header="0.31496062992125984" footer="0.31496062992125984"/>
  <pageSetup paperSize="9" scale="75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theme="6" tint="-0.249977111117893"/>
    <pageSetUpPr fitToPage="1"/>
  </sheetPr>
  <dimension ref="A1:R41"/>
  <sheetViews>
    <sheetView zoomScale="95" zoomScaleNormal="95" workbookViewId="0"/>
  </sheetViews>
  <sheetFormatPr defaultColWidth="0" defaultRowHeight="15" customHeight="1" zeroHeight="1"/>
  <cols>
    <col min="1" max="1" width="2.7109375" style="29" customWidth="1"/>
    <col min="2" max="2" width="2.7109375" customWidth="1"/>
    <col min="3" max="4" width="30.7109375" customWidth="1"/>
    <col min="5" max="7" width="15.7109375" customWidth="1"/>
    <col min="8" max="8" width="2.7109375" customWidth="1"/>
    <col min="9" max="16" width="9.140625" customWidth="1"/>
    <col min="17" max="17" width="2.7109375" customWidth="1"/>
    <col min="18" max="18" width="2.7109375" style="29" customWidth="1"/>
    <col min="19" max="16384" width="9.140625" hidden="1"/>
  </cols>
  <sheetData>
    <row r="1" spans="2:17" s="29" customFormat="1" ht="15" customHeight="1" thickBot="1"/>
    <row r="2" spans="2:17" ht="15" customHeight="1">
      <c r="B2" s="20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2"/>
    </row>
    <row r="3" spans="2:17" ht="15" customHeight="1">
      <c r="B3" s="23"/>
      <c r="C3" s="188" t="s">
        <v>39</v>
      </c>
      <c r="D3" s="188"/>
      <c r="E3" s="188"/>
      <c r="F3" s="188"/>
      <c r="G3" s="188"/>
      <c r="H3" s="24"/>
      <c r="I3" s="24"/>
      <c r="J3" s="24"/>
      <c r="K3" s="24"/>
      <c r="L3" s="24"/>
      <c r="M3" s="24"/>
      <c r="N3" s="24"/>
      <c r="O3" s="24"/>
      <c r="P3" s="24"/>
      <c r="Q3" s="25"/>
    </row>
    <row r="4" spans="2:17" ht="30" customHeight="1">
      <c r="B4" s="23"/>
      <c r="C4" s="1" t="s">
        <v>17</v>
      </c>
      <c r="D4" s="31" t="s">
        <v>44</v>
      </c>
      <c r="E4" s="3" t="s">
        <v>3</v>
      </c>
      <c r="F4" s="55" t="s">
        <v>26</v>
      </c>
      <c r="G4" s="55" t="s">
        <v>38</v>
      </c>
      <c r="H4" s="24"/>
      <c r="I4" s="24"/>
      <c r="J4" s="24"/>
      <c r="K4" s="24"/>
      <c r="L4" s="24"/>
      <c r="M4" s="24"/>
      <c r="N4" s="24"/>
      <c r="O4" s="24"/>
      <c r="P4" s="24"/>
      <c r="Q4" s="25"/>
    </row>
    <row r="5" spans="2:17" ht="15" customHeight="1">
      <c r="B5" s="23"/>
      <c r="C5" s="194" t="s">
        <v>19</v>
      </c>
      <c r="D5" s="64" t="s">
        <v>13</v>
      </c>
      <c r="E5" s="7">
        <v>185973</v>
      </c>
      <c r="F5" s="8">
        <f>E5/SUM($E$5:$E$9)</f>
        <v>0.198211362357395</v>
      </c>
      <c r="G5" s="47">
        <f t="shared" ref="G5:G19" si="0">E5/$E$20</f>
        <v>8.8869700016438499E-2</v>
      </c>
      <c r="H5" s="24"/>
      <c r="I5" s="24"/>
      <c r="J5" s="24"/>
      <c r="K5" s="24"/>
      <c r="L5" s="24"/>
      <c r="M5" s="24"/>
      <c r="N5" s="24"/>
      <c r="O5" s="24"/>
      <c r="P5" s="24"/>
      <c r="Q5" s="25"/>
    </row>
    <row r="6" spans="2:17" ht="15" customHeight="1">
      <c r="B6" s="23"/>
      <c r="C6" s="195"/>
      <c r="D6" s="65" t="s">
        <v>40</v>
      </c>
      <c r="E6" s="10">
        <v>15753</v>
      </c>
      <c r="F6" s="11">
        <f>E6/SUM($E$5:$E$9)</f>
        <v>1.6789660817516754E-2</v>
      </c>
      <c r="G6" s="53">
        <f t="shared" si="0"/>
        <v>7.527782981179826E-3</v>
      </c>
      <c r="H6" s="24"/>
      <c r="I6" s="24"/>
      <c r="J6" s="24"/>
      <c r="K6" s="24"/>
      <c r="L6" s="24"/>
      <c r="M6" s="24"/>
      <c r="N6" s="24"/>
      <c r="O6" s="24"/>
      <c r="P6" s="24"/>
      <c r="Q6" s="25"/>
    </row>
    <row r="7" spans="2:17" ht="15" customHeight="1">
      <c r="B7" s="23"/>
      <c r="C7" s="195"/>
      <c r="D7" s="65" t="s">
        <v>41</v>
      </c>
      <c r="E7" s="10">
        <v>10254</v>
      </c>
      <c r="F7" s="11">
        <f>E7/SUM($E$5:$E$9)</f>
        <v>1.0928787026142119E-2</v>
      </c>
      <c r="G7" s="53">
        <f t="shared" si="0"/>
        <v>4.9000118510136442E-3</v>
      </c>
      <c r="H7" s="24"/>
      <c r="I7" s="24"/>
      <c r="J7" s="24"/>
      <c r="K7" s="24"/>
      <c r="L7" s="24"/>
      <c r="M7" s="24"/>
      <c r="N7" s="24"/>
      <c r="O7" s="24"/>
      <c r="P7" s="24"/>
      <c r="Q7" s="25"/>
    </row>
    <row r="8" spans="2:17" ht="15" customHeight="1">
      <c r="B8" s="23"/>
      <c r="C8" s="195"/>
      <c r="D8" s="65" t="s">
        <v>42</v>
      </c>
      <c r="E8" s="10">
        <v>137326</v>
      </c>
      <c r="F8" s="11">
        <f>E8/SUM($E$5:$E$9)</f>
        <v>0.14636303951160451</v>
      </c>
      <c r="G8" s="53">
        <f t="shared" si="0"/>
        <v>6.5623076599600122E-2</v>
      </c>
      <c r="H8" s="24"/>
      <c r="I8" s="24"/>
      <c r="J8" s="24"/>
      <c r="K8" s="24"/>
      <c r="L8" s="24"/>
      <c r="M8" s="24"/>
      <c r="N8" s="24"/>
      <c r="O8" s="24"/>
      <c r="P8" s="24"/>
      <c r="Q8" s="25"/>
    </row>
    <row r="9" spans="2:17" ht="15" customHeight="1">
      <c r="B9" s="23"/>
      <c r="C9" s="196"/>
      <c r="D9" s="66" t="s">
        <v>43</v>
      </c>
      <c r="E9" s="13">
        <v>588950</v>
      </c>
      <c r="F9" s="14">
        <f>E9/SUM($E$5:$E$9)</f>
        <v>0.62770715028734159</v>
      </c>
      <c r="G9" s="54">
        <f t="shared" si="0"/>
        <v>0.2814376808713171</v>
      </c>
      <c r="H9" s="24"/>
      <c r="I9" s="24"/>
      <c r="J9" s="24"/>
      <c r="K9" s="24"/>
      <c r="L9" s="24"/>
      <c r="M9" s="24"/>
      <c r="N9" s="24"/>
      <c r="O9" s="24"/>
      <c r="P9" s="24"/>
      <c r="Q9" s="25"/>
    </row>
    <row r="10" spans="2:17" s="29" customFormat="1" ht="15" customHeight="1">
      <c r="B10" s="23"/>
      <c r="C10" s="194" t="s">
        <v>20</v>
      </c>
      <c r="D10" s="64" t="s">
        <v>13</v>
      </c>
      <c r="E10" s="7">
        <v>105570</v>
      </c>
      <c r="F10" s="8">
        <f>E10/SUM($E$10:$E$14)</f>
        <v>0.19408140866665319</v>
      </c>
      <c r="G10" s="47">
        <f t="shared" si="0"/>
        <v>5.0448044773894127E-2</v>
      </c>
      <c r="H10" s="24"/>
      <c r="I10" s="24"/>
      <c r="J10" s="24"/>
      <c r="K10" s="24"/>
      <c r="L10" s="24"/>
      <c r="M10" s="24"/>
      <c r="N10" s="24"/>
      <c r="O10" s="24"/>
      <c r="P10" s="24"/>
      <c r="Q10" s="25"/>
    </row>
    <row r="11" spans="2:17" s="29" customFormat="1" ht="15" customHeight="1">
      <c r="B11" s="23"/>
      <c r="C11" s="195"/>
      <c r="D11" s="65" t="s">
        <v>40</v>
      </c>
      <c r="E11" s="10">
        <v>5622</v>
      </c>
      <c r="F11" s="11">
        <f>E11/SUM($E$10:$E$14)</f>
        <v>1.033556578122501E-2</v>
      </c>
      <c r="G11" s="53">
        <f t="shared" si="0"/>
        <v>2.6865483349325829E-3</v>
      </c>
      <c r="H11" s="24"/>
      <c r="I11" s="24"/>
      <c r="J11" s="24"/>
      <c r="K11" s="24"/>
      <c r="L11" s="24"/>
      <c r="M11" s="24"/>
      <c r="N11" s="24"/>
      <c r="O11" s="24"/>
      <c r="P11" s="24"/>
      <c r="Q11" s="25"/>
    </row>
    <row r="12" spans="2:17" s="29" customFormat="1" ht="15" customHeight="1">
      <c r="B12" s="23"/>
      <c r="C12" s="195"/>
      <c r="D12" s="65" t="s">
        <v>41</v>
      </c>
      <c r="E12" s="10">
        <v>246458</v>
      </c>
      <c r="F12" s="11">
        <f>E12/SUM($E$10:$E$14)</f>
        <v>0.45309193726594688</v>
      </c>
      <c r="G12" s="53">
        <f t="shared" si="0"/>
        <v>0.11777327099445296</v>
      </c>
      <c r="H12" s="24"/>
      <c r="I12" s="24"/>
      <c r="J12" s="24"/>
      <c r="K12" s="24"/>
      <c r="L12" s="24"/>
      <c r="M12" s="24"/>
      <c r="N12" s="24"/>
      <c r="O12" s="24"/>
      <c r="P12" s="24"/>
      <c r="Q12" s="25"/>
    </row>
    <row r="13" spans="2:17" s="29" customFormat="1" ht="15" customHeight="1">
      <c r="B13" s="23"/>
      <c r="C13" s="195"/>
      <c r="D13" s="65" t="s">
        <v>42</v>
      </c>
      <c r="E13" s="10">
        <v>177099</v>
      </c>
      <c r="F13" s="11">
        <f>E13/SUM($E$10:$E$14)</f>
        <v>0.32558135259501386</v>
      </c>
      <c r="G13" s="53">
        <f t="shared" si="0"/>
        <v>8.4629139731096675E-2</v>
      </c>
      <c r="H13" s="24"/>
      <c r="I13" s="24"/>
      <c r="J13" s="24"/>
      <c r="K13" s="24"/>
      <c r="L13" s="24"/>
      <c r="M13" s="24"/>
      <c r="N13" s="24"/>
      <c r="O13" s="24"/>
      <c r="P13" s="24"/>
      <c r="Q13" s="25"/>
    </row>
    <row r="14" spans="2:17" s="29" customFormat="1" ht="15" customHeight="1">
      <c r="B14" s="23"/>
      <c r="C14" s="196"/>
      <c r="D14" s="66" t="s">
        <v>43</v>
      </c>
      <c r="E14" s="13">
        <v>9198</v>
      </c>
      <c r="F14" s="14">
        <f>E14/SUM($E$10:$E$14)</f>
        <v>1.6909735691161089E-2</v>
      </c>
      <c r="G14" s="54">
        <f t="shared" si="0"/>
        <v>4.3953880442386874E-3</v>
      </c>
      <c r="H14" s="24"/>
      <c r="I14" s="24"/>
      <c r="J14" s="24"/>
      <c r="K14" s="24"/>
      <c r="L14" s="24"/>
      <c r="M14" s="24"/>
      <c r="N14" s="24"/>
      <c r="O14" s="24"/>
      <c r="P14" s="24"/>
      <c r="Q14" s="25"/>
    </row>
    <row r="15" spans="2:17" s="29" customFormat="1" ht="15" customHeight="1">
      <c r="B15" s="23"/>
      <c r="C15" s="194" t="s">
        <v>21</v>
      </c>
      <c r="D15" s="64" t="s">
        <v>13</v>
      </c>
      <c r="E15" s="7">
        <v>121853</v>
      </c>
      <c r="F15" s="8">
        <f>E15/SUM($E$15:$E$19)</f>
        <v>0.19961339678431309</v>
      </c>
      <c r="G15" s="47">
        <f t="shared" si="0"/>
        <v>5.8229095385368204E-2</v>
      </c>
      <c r="H15" s="24"/>
      <c r="I15" s="24"/>
      <c r="J15" s="24"/>
      <c r="K15" s="24"/>
      <c r="L15" s="24"/>
      <c r="M15" s="24"/>
      <c r="N15" s="24"/>
      <c r="O15" s="24"/>
      <c r="P15" s="24"/>
      <c r="Q15" s="25"/>
    </row>
    <row r="16" spans="2:17" s="29" customFormat="1" ht="15" customHeight="1">
      <c r="B16" s="23"/>
      <c r="C16" s="195"/>
      <c r="D16" s="65" t="s">
        <v>40</v>
      </c>
      <c r="E16" s="10">
        <v>4678</v>
      </c>
      <c r="F16" s="11">
        <f>E16/SUM($E$15:$E$19)</f>
        <v>7.6632620465398194E-3</v>
      </c>
      <c r="G16" s="53">
        <f t="shared" si="0"/>
        <v>2.2354452349367883E-3</v>
      </c>
      <c r="H16" s="24"/>
      <c r="I16" s="24"/>
      <c r="J16" s="24"/>
      <c r="K16" s="24"/>
      <c r="L16" s="24"/>
      <c r="M16" s="24"/>
      <c r="N16" s="24"/>
      <c r="O16" s="24"/>
      <c r="P16" s="24"/>
      <c r="Q16" s="25"/>
    </row>
    <row r="17" spans="2:17" s="29" customFormat="1" ht="15" customHeight="1">
      <c r="B17" s="23"/>
      <c r="C17" s="195"/>
      <c r="D17" s="65" t="s">
        <v>41</v>
      </c>
      <c r="E17" s="10">
        <v>163900</v>
      </c>
      <c r="F17" s="11">
        <f>E17/SUM($E$15:$E$19)</f>
        <v>0.26849265699612579</v>
      </c>
      <c r="G17" s="53">
        <f t="shared" si="0"/>
        <v>7.8321820009863097E-2</v>
      </c>
      <c r="H17" s="24"/>
      <c r="I17" s="24"/>
      <c r="J17" s="24"/>
      <c r="K17" s="24"/>
      <c r="L17" s="24"/>
      <c r="M17" s="24"/>
      <c r="N17" s="24"/>
      <c r="O17" s="24"/>
      <c r="P17" s="24"/>
      <c r="Q17" s="25"/>
    </row>
    <row r="18" spans="2:17" s="29" customFormat="1" ht="15" customHeight="1">
      <c r="B18" s="23"/>
      <c r="C18" s="195"/>
      <c r="D18" s="65" t="s">
        <v>42</v>
      </c>
      <c r="E18" s="10">
        <v>280043</v>
      </c>
      <c r="F18" s="11">
        <f>E18/SUM($E$15:$E$19)</f>
        <v>0.45875222173987829</v>
      </c>
      <c r="G18" s="53">
        <f t="shared" si="0"/>
        <v>0.1338223150764008</v>
      </c>
      <c r="H18" s="24"/>
      <c r="I18" s="24"/>
      <c r="J18" s="24"/>
      <c r="K18" s="24"/>
      <c r="L18" s="24"/>
      <c r="M18" s="24"/>
      <c r="N18" s="24"/>
      <c r="O18" s="24"/>
      <c r="P18" s="24"/>
      <c r="Q18" s="25"/>
    </row>
    <row r="19" spans="2:17" s="29" customFormat="1" ht="15" customHeight="1">
      <c r="B19" s="23"/>
      <c r="C19" s="196"/>
      <c r="D19" s="66" t="s">
        <v>43</v>
      </c>
      <c r="E19" s="13">
        <v>39971</v>
      </c>
      <c r="F19" s="14">
        <f>E19/SUM($E$15:$E$19)</f>
        <v>6.5478462433143036E-2</v>
      </c>
      <c r="G19" s="54">
        <f t="shared" si="0"/>
        <v>1.9100680095266859E-2</v>
      </c>
      <c r="H19" s="24"/>
      <c r="I19" s="24"/>
      <c r="J19" s="24"/>
      <c r="K19" s="24"/>
      <c r="L19" s="24"/>
      <c r="M19" s="24"/>
      <c r="N19" s="24"/>
      <c r="O19" s="24"/>
      <c r="P19" s="24"/>
      <c r="Q19" s="25"/>
    </row>
    <row r="20" spans="2:17" s="29" customFormat="1" ht="15" customHeight="1">
      <c r="B20" s="23"/>
      <c r="C20" s="15" t="s">
        <v>15</v>
      </c>
      <c r="D20" s="16"/>
      <c r="E20" s="17">
        <f>SUM(E1:E19)</f>
        <v>2092648</v>
      </c>
      <c r="F20" s="63"/>
      <c r="G20" s="63"/>
      <c r="H20" s="24"/>
      <c r="I20" s="24"/>
      <c r="J20" s="24"/>
      <c r="K20" s="24"/>
      <c r="L20" s="24"/>
      <c r="M20" s="24"/>
      <c r="N20" s="24"/>
      <c r="O20" s="24"/>
      <c r="P20" s="24"/>
      <c r="Q20" s="25"/>
    </row>
    <row r="21" spans="2:17" s="29" customFormat="1" ht="15" customHeight="1">
      <c r="B21" s="23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5"/>
    </row>
    <row r="22" spans="2:17" s="29" customFormat="1" ht="15" customHeight="1">
      <c r="B22" s="23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5"/>
    </row>
    <row r="23" spans="2:17" s="29" customFormat="1" ht="15" customHeight="1">
      <c r="B23" s="23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5"/>
    </row>
    <row r="24" spans="2:17" s="29" customFormat="1" ht="15" customHeight="1">
      <c r="B24" s="23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5"/>
    </row>
    <row r="25" spans="2:17" s="29" customFormat="1" ht="15" customHeight="1">
      <c r="B25" s="23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5"/>
    </row>
    <row r="26" spans="2:17" s="29" customFormat="1" ht="15" customHeight="1">
      <c r="B26" s="23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5"/>
    </row>
    <row r="27" spans="2:17" s="29" customFormat="1" ht="15" customHeight="1">
      <c r="B27" s="23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5"/>
    </row>
    <row r="28" spans="2:17" s="29" customFormat="1" ht="15" customHeight="1">
      <c r="B28" s="23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5"/>
    </row>
    <row r="29" spans="2:17" s="29" customFormat="1" ht="15" customHeight="1">
      <c r="B29" s="23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5"/>
    </row>
    <row r="30" spans="2:17" s="29" customFormat="1" ht="15" customHeight="1">
      <c r="B30" s="23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5"/>
    </row>
    <row r="31" spans="2:17" s="29" customFormat="1" ht="15" customHeight="1">
      <c r="B31" s="23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5"/>
    </row>
    <row r="32" spans="2:17" s="29" customFormat="1" ht="15" customHeight="1">
      <c r="B32" s="23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5"/>
    </row>
    <row r="33" spans="2:17" s="29" customFormat="1" ht="15" customHeight="1">
      <c r="B33" s="23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5"/>
    </row>
    <row r="34" spans="2:17" s="29" customFormat="1" ht="15" customHeight="1">
      <c r="B34" s="23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5"/>
    </row>
    <row r="35" spans="2:17" s="29" customFormat="1" ht="15" customHeight="1">
      <c r="B35" s="23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5"/>
    </row>
    <row r="36" spans="2:17" s="29" customFormat="1" ht="15" customHeight="1">
      <c r="B36" s="23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5"/>
    </row>
    <row r="37" spans="2:17" s="29" customFormat="1" ht="15" customHeight="1" thickBot="1">
      <c r="B37" s="26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8"/>
    </row>
    <row r="38" spans="2:17" s="29" customFormat="1" ht="15" customHeight="1"/>
    <row r="39" spans="2:17" ht="15" hidden="1" customHeight="1"/>
    <row r="40" spans="2:17" ht="15" hidden="1" customHeight="1"/>
    <row r="41" spans="2:17" ht="15" hidden="1" customHeight="1"/>
  </sheetData>
  <mergeCells count="4">
    <mergeCell ref="C3:G3"/>
    <mergeCell ref="C5:C9"/>
    <mergeCell ref="C10:C14"/>
    <mergeCell ref="C15:C19"/>
  </mergeCells>
  <printOptions horizontalCentered="1"/>
  <pageMargins left="0" right="0" top="0.78740157480314965" bottom="0.78740157480314965" header="0.31496062992125984" footer="0.31496062992125984"/>
  <pageSetup paperSize="9" scale="75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theme="6" tint="-0.249977111117893"/>
    <pageSetUpPr fitToPage="1"/>
  </sheetPr>
  <dimension ref="A1:S41"/>
  <sheetViews>
    <sheetView zoomScale="95" zoomScaleNormal="95" workbookViewId="0"/>
  </sheetViews>
  <sheetFormatPr defaultColWidth="0" defaultRowHeight="15" zeroHeight="1"/>
  <cols>
    <col min="1" max="1" width="2.7109375" style="29" customWidth="1"/>
    <col min="2" max="2" width="2.7109375" customWidth="1"/>
    <col min="3" max="4" width="30.7109375" customWidth="1"/>
    <col min="5" max="7" width="15.7109375" customWidth="1"/>
    <col min="8" max="8" width="2.7109375" customWidth="1"/>
    <col min="9" max="17" width="9.140625" customWidth="1"/>
    <col min="18" max="18" width="2.7109375" customWidth="1"/>
    <col min="19" max="19" width="2.7109375" style="29" customWidth="1"/>
    <col min="20" max="16384" width="9.140625" hidden="1"/>
  </cols>
  <sheetData>
    <row r="1" spans="2:18" s="29" customFormat="1" ht="15.75" thickBot="1"/>
    <row r="2" spans="2:18">
      <c r="B2" s="20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2"/>
    </row>
    <row r="3" spans="2:18" ht="15.75">
      <c r="B3" s="23"/>
      <c r="C3" s="189" t="s">
        <v>45</v>
      </c>
      <c r="D3" s="189"/>
      <c r="E3" s="189"/>
      <c r="F3" s="189"/>
      <c r="G3" s="189"/>
      <c r="H3" s="24"/>
      <c r="I3" s="24"/>
      <c r="J3" s="24"/>
      <c r="K3" s="24"/>
      <c r="L3" s="24"/>
      <c r="M3" s="24"/>
      <c r="N3" s="24"/>
      <c r="O3" s="24"/>
      <c r="P3" s="24"/>
      <c r="Q3" s="24"/>
      <c r="R3" s="25"/>
    </row>
    <row r="4" spans="2:18" ht="30">
      <c r="B4" s="23"/>
      <c r="C4" s="1" t="s">
        <v>17</v>
      </c>
      <c r="D4" s="31" t="s">
        <v>46</v>
      </c>
      <c r="E4" s="3" t="s">
        <v>3</v>
      </c>
      <c r="F4" s="55" t="s">
        <v>26</v>
      </c>
      <c r="G4" s="55" t="s">
        <v>47</v>
      </c>
      <c r="H4" s="24"/>
      <c r="I4" s="24"/>
      <c r="J4" s="24"/>
      <c r="K4" s="24"/>
      <c r="L4" s="24"/>
      <c r="M4" s="24"/>
      <c r="N4" s="24"/>
      <c r="O4" s="24"/>
      <c r="P4" s="24"/>
      <c r="Q4" s="24"/>
      <c r="R4" s="25"/>
    </row>
    <row r="5" spans="2:18">
      <c r="B5" s="23"/>
      <c r="C5" s="197" t="s">
        <v>20</v>
      </c>
      <c r="D5" s="67" t="s">
        <v>48</v>
      </c>
      <c r="E5" s="34">
        <v>398264</v>
      </c>
      <c r="F5" s="61">
        <f t="shared" ref="F5:F28" si="0">E5/SUM(E5:E16)</f>
        <v>0.38988345513193895</v>
      </c>
      <c r="G5" s="35">
        <f t="shared" ref="G5:G28" si="1">E5/$E$29</f>
        <v>0.18655877788504824</v>
      </c>
      <c r="H5" s="24"/>
      <c r="I5" s="68">
        <f>G5+G17</f>
        <v>0.37895887700482156</v>
      </c>
      <c r="J5" s="24"/>
      <c r="K5" s="24"/>
      <c r="L5" s="24"/>
      <c r="M5" s="24"/>
      <c r="N5" s="24"/>
      <c r="O5" s="24"/>
      <c r="P5" s="24"/>
      <c r="Q5" s="24"/>
      <c r="R5" s="25"/>
    </row>
    <row r="6" spans="2:18">
      <c r="B6" s="23"/>
      <c r="C6" s="198"/>
      <c r="D6" s="69" t="s">
        <v>49</v>
      </c>
      <c r="E6" s="37">
        <v>60360</v>
      </c>
      <c r="F6" s="11">
        <f t="shared" si="0"/>
        <v>5.8377217797507652E-2</v>
      </c>
      <c r="G6" s="38">
        <f t="shared" si="1"/>
        <v>2.8274430611708593E-2</v>
      </c>
      <c r="H6" s="24"/>
      <c r="I6" s="68">
        <f t="shared" ref="I6:I16" si="2">G6+G18</f>
        <v>6.5553958209492169E-2</v>
      </c>
      <c r="J6" s="24"/>
      <c r="K6" s="24"/>
      <c r="L6" s="24"/>
      <c r="M6" s="24"/>
      <c r="N6" s="24"/>
      <c r="O6" s="24"/>
      <c r="P6" s="24"/>
      <c r="Q6" s="24"/>
      <c r="R6" s="25"/>
    </row>
    <row r="7" spans="2:18">
      <c r="B7" s="23"/>
      <c r="C7" s="198"/>
      <c r="D7" s="69" t="s">
        <v>50</v>
      </c>
      <c r="E7" s="37">
        <v>271167</v>
      </c>
      <c r="F7" s="11">
        <f t="shared" si="0"/>
        <v>0.25747230554060097</v>
      </c>
      <c r="G7" s="38">
        <f t="shared" si="1"/>
        <v>0.12702273899412167</v>
      </c>
      <c r="H7" s="24"/>
      <c r="I7" s="68">
        <f t="shared" si="2"/>
        <v>0.2634562352942279</v>
      </c>
      <c r="J7" s="24"/>
      <c r="K7" s="24"/>
      <c r="L7" s="24"/>
      <c r="M7" s="24"/>
      <c r="N7" s="24"/>
      <c r="O7" s="24"/>
      <c r="P7" s="24"/>
      <c r="Q7" s="24"/>
      <c r="R7" s="25"/>
    </row>
    <row r="8" spans="2:18">
      <c r="B8" s="23"/>
      <c r="C8" s="198"/>
      <c r="D8" s="69" t="s">
        <v>51</v>
      </c>
      <c r="E8" s="37">
        <v>173371</v>
      </c>
      <c r="F8" s="11">
        <f t="shared" si="0"/>
        <v>0.16153395342683496</v>
      </c>
      <c r="G8" s="38">
        <f t="shared" si="1"/>
        <v>8.1212165500041927E-2</v>
      </c>
      <c r="H8" s="24"/>
      <c r="I8" s="68">
        <f t="shared" si="2"/>
        <v>0.16635305282812229</v>
      </c>
      <c r="J8" s="24"/>
      <c r="K8" s="24"/>
      <c r="L8" s="24"/>
      <c r="M8" s="24"/>
      <c r="N8" s="24"/>
      <c r="O8" s="24"/>
      <c r="P8" s="24"/>
      <c r="Q8" s="24"/>
      <c r="R8" s="25"/>
    </row>
    <row r="9" spans="2:18">
      <c r="B9" s="23"/>
      <c r="C9" s="198"/>
      <c r="D9" s="69" t="s">
        <v>52</v>
      </c>
      <c r="E9" s="37">
        <v>31577</v>
      </c>
      <c r="F9" s="11">
        <f t="shared" si="0"/>
        <v>2.9192930165134155E-2</v>
      </c>
      <c r="G9" s="38">
        <f t="shared" si="1"/>
        <v>1.4791611918918526E-2</v>
      </c>
      <c r="H9" s="24"/>
      <c r="I9" s="68">
        <f t="shared" si="2"/>
        <v>2.9021107921103281E-2</v>
      </c>
      <c r="J9" s="24"/>
      <c r="K9" s="24"/>
      <c r="L9" s="24"/>
      <c r="M9" s="24"/>
      <c r="N9" s="24"/>
      <c r="O9" s="24"/>
      <c r="P9" s="24"/>
      <c r="Q9" s="24"/>
      <c r="R9" s="25"/>
    </row>
    <row r="10" spans="2:18">
      <c r="B10" s="23"/>
      <c r="C10" s="198"/>
      <c r="D10" s="69" t="s">
        <v>53</v>
      </c>
      <c r="E10" s="37">
        <v>7362</v>
      </c>
      <c r="F10" s="11">
        <f t="shared" si="0"/>
        <v>6.8137266697887765E-3</v>
      </c>
      <c r="G10" s="38">
        <f t="shared" si="1"/>
        <v>3.4485811491616744E-3</v>
      </c>
      <c r="H10" s="24"/>
      <c r="I10" s="68">
        <f t="shared" si="2"/>
        <v>8.8027352560508254E-3</v>
      </c>
      <c r="J10" s="24"/>
      <c r="K10" s="24"/>
      <c r="L10" s="24"/>
      <c r="M10" s="24"/>
      <c r="N10" s="24"/>
      <c r="O10" s="24"/>
      <c r="P10" s="24"/>
      <c r="Q10" s="24"/>
      <c r="R10" s="25"/>
    </row>
    <row r="11" spans="2:18">
      <c r="B11" s="23"/>
      <c r="C11" s="198"/>
      <c r="D11" s="69" t="s">
        <v>54</v>
      </c>
      <c r="E11" s="37">
        <v>9174</v>
      </c>
      <c r="F11" s="11">
        <f t="shared" si="0"/>
        <v>8.4589325922469934E-3</v>
      </c>
      <c r="G11" s="38">
        <f t="shared" si="1"/>
        <v>4.2973761834296659E-3</v>
      </c>
      <c r="H11" s="24"/>
      <c r="I11" s="68">
        <f t="shared" si="2"/>
        <v>6.980542825972191E-3</v>
      </c>
      <c r="J11" s="24"/>
      <c r="K11" s="24"/>
      <c r="L11" s="24"/>
      <c r="M11" s="24"/>
      <c r="N11" s="24"/>
      <c r="O11" s="24"/>
      <c r="P11" s="24"/>
      <c r="Q11" s="24"/>
      <c r="R11" s="25"/>
    </row>
    <row r="12" spans="2:18">
      <c r="B12" s="23"/>
      <c r="C12" s="198"/>
      <c r="D12" s="69" t="s">
        <v>55</v>
      </c>
      <c r="E12" s="37">
        <v>3253</v>
      </c>
      <c r="F12" s="11">
        <f t="shared" si="0"/>
        <v>3.0090057423632489E-3</v>
      </c>
      <c r="G12" s="38">
        <f t="shared" si="1"/>
        <v>1.5238025642791261E-3</v>
      </c>
      <c r="H12" s="24"/>
      <c r="I12" s="68">
        <f t="shared" si="2"/>
        <v>3.2630828966395305E-3</v>
      </c>
      <c r="J12" s="24"/>
      <c r="K12" s="24"/>
      <c r="L12" s="24"/>
      <c r="M12" s="24"/>
      <c r="N12" s="24"/>
      <c r="O12" s="24"/>
      <c r="P12" s="24"/>
      <c r="Q12" s="24"/>
      <c r="R12" s="25"/>
    </row>
    <row r="13" spans="2:18">
      <c r="B13" s="23"/>
      <c r="C13" s="198"/>
      <c r="D13" s="69" t="s">
        <v>56</v>
      </c>
      <c r="E13" s="37">
        <v>6705</v>
      </c>
      <c r="F13" s="11">
        <f t="shared" si="0"/>
        <v>6.199447458642612E-3</v>
      </c>
      <c r="G13" s="38">
        <f t="shared" si="1"/>
        <v>3.1408226847499357E-3</v>
      </c>
      <c r="H13" s="24"/>
      <c r="I13" s="68">
        <f t="shared" si="2"/>
        <v>6.7969182931724931E-3</v>
      </c>
      <c r="J13" s="24"/>
      <c r="K13" s="24"/>
      <c r="L13" s="24"/>
      <c r="M13" s="24"/>
      <c r="N13" s="24"/>
      <c r="O13" s="24"/>
      <c r="P13" s="24"/>
      <c r="Q13" s="24"/>
      <c r="R13" s="25"/>
    </row>
    <row r="14" spans="2:18">
      <c r="B14" s="23"/>
      <c r="C14" s="198"/>
      <c r="D14" s="69" t="s">
        <v>57</v>
      </c>
      <c r="E14" s="37">
        <v>11351</v>
      </c>
      <c r="F14" s="11">
        <f t="shared" si="0"/>
        <v>1.0484478796432451E-2</v>
      </c>
      <c r="G14" s="38">
        <f t="shared" si="1"/>
        <v>5.3171481423708459E-3</v>
      </c>
      <c r="H14" s="24"/>
      <c r="I14" s="68">
        <f t="shared" si="2"/>
        <v>1.216840430749427E-2</v>
      </c>
      <c r="J14" s="24"/>
      <c r="K14" s="24"/>
      <c r="L14" s="24"/>
      <c r="M14" s="24"/>
      <c r="N14" s="24"/>
      <c r="O14" s="24"/>
      <c r="P14" s="24"/>
      <c r="Q14" s="24"/>
      <c r="R14" s="25"/>
    </row>
    <row r="15" spans="2:18">
      <c r="B15" s="23"/>
      <c r="C15" s="198"/>
      <c r="D15" s="69" t="s">
        <v>58</v>
      </c>
      <c r="E15" s="37">
        <v>44488</v>
      </c>
      <c r="F15" s="11">
        <f t="shared" si="0"/>
        <v>4.0967913931282421E-2</v>
      </c>
      <c r="G15" s="38">
        <f t="shared" si="1"/>
        <v>2.0839510753043272E-2</v>
      </c>
      <c r="H15" s="24"/>
      <c r="I15" s="68">
        <f t="shared" si="2"/>
        <v>5.419546925202514E-2</v>
      </c>
      <c r="J15" s="24"/>
      <c r="K15" s="24"/>
      <c r="L15" s="24"/>
      <c r="M15" s="24"/>
      <c r="N15" s="24"/>
      <c r="O15" s="24"/>
      <c r="P15" s="24"/>
      <c r="Q15" s="24"/>
      <c r="R15" s="25"/>
    </row>
    <row r="16" spans="2:18">
      <c r="B16" s="23"/>
      <c r="C16" s="199"/>
      <c r="D16" s="70" t="s">
        <v>59</v>
      </c>
      <c r="E16" s="43">
        <v>4423</v>
      </c>
      <c r="F16" s="14">
        <f t="shared" si="0"/>
        <v>3.9752193650613903E-3</v>
      </c>
      <c r="G16" s="71">
        <f t="shared" si="1"/>
        <v>2.0718655830945514E-3</v>
      </c>
      <c r="H16" s="24"/>
      <c r="I16" s="68">
        <f t="shared" si="2"/>
        <v>4.4496159108783958E-3</v>
      </c>
      <c r="J16" s="24"/>
      <c r="K16" s="24"/>
      <c r="L16" s="24"/>
      <c r="M16" s="24"/>
      <c r="N16" s="24"/>
      <c r="O16" s="24"/>
      <c r="P16" s="24"/>
      <c r="Q16" s="24"/>
      <c r="R16" s="25"/>
    </row>
    <row r="17" spans="2:18">
      <c r="B17" s="23"/>
      <c r="C17" s="197" t="s">
        <v>21</v>
      </c>
      <c r="D17" s="67" t="s">
        <v>48</v>
      </c>
      <c r="E17" s="34">
        <v>410734</v>
      </c>
      <c r="F17" s="61">
        <f t="shared" si="0"/>
        <v>0.36893512596829592</v>
      </c>
      <c r="G17" s="35">
        <f t="shared" si="1"/>
        <v>0.19240009911977332</v>
      </c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5"/>
    </row>
    <row r="18" spans="2:18">
      <c r="B18" s="23"/>
      <c r="C18" s="198"/>
      <c r="D18" s="69" t="s">
        <v>49</v>
      </c>
      <c r="E18" s="37">
        <v>79584</v>
      </c>
      <c r="F18" s="11">
        <f t="shared" si="0"/>
        <v>2.8048677764099146E-2</v>
      </c>
      <c r="G18" s="38">
        <f t="shared" si="1"/>
        <v>3.7279527597783579E-2</v>
      </c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5"/>
    </row>
    <row r="19" spans="2:18">
      <c r="B19" s="23"/>
      <c r="C19" s="198"/>
      <c r="D19" s="69" t="s">
        <v>50</v>
      </c>
      <c r="E19" s="37">
        <v>291257</v>
      </c>
      <c r="F19" s="11">
        <f t="shared" si="0"/>
        <v>0.10561326927672332</v>
      </c>
      <c r="G19" s="38">
        <f t="shared" si="1"/>
        <v>0.13643349630010621</v>
      </c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5"/>
    </row>
    <row r="20" spans="2:18">
      <c r="B20" s="23"/>
      <c r="C20" s="198"/>
      <c r="D20" s="69" t="s">
        <v>51</v>
      </c>
      <c r="E20" s="37">
        <v>181758</v>
      </c>
      <c r="F20" s="11">
        <f t="shared" si="0"/>
        <v>7.369029625641392E-2</v>
      </c>
      <c r="G20" s="38">
        <f t="shared" si="1"/>
        <v>8.5140887328080367E-2</v>
      </c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5"/>
    </row>
    <row r="21" spans="2:18">
      <c r="B21" s="23"/>
      <c r="C21" s="198"/>
      <c r="D21" s="69" t="s">
        <v>52</v>
      </c>
      <c r="E21" s="37">
        <v>30377</v>
      </c>
      <c r="F21" s="11">
        <f t="shared" si="0"/>
        <v>1.3295523281718732E-2</v>
      </c>
      <c r="G21" s="38">
        <f t="shared" si="1"/>
        <v>1.4229496002184757E-2</v>
      </c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5"/>
    </row>
    <row r="22" spans="2:18">
      <c r="B22" s="23"/>
      <c r="C22" s="198"/>
      <c r="D22" s="69" t="s">
        <v>53</v>
      </c>
      <c r="E22" s="37">
        <v>11430</v>
      </c>
      <c r="F22" s="11">
        <f t="shared" si="0"/>
        <v>5.0701368936961295E-3</v>
      </c>
      <c r="G22" s="38">
        <f t="shared" si="1"/>
        <v>5.3541541068891519E-3</v>
      </c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5"/>
    </row>
    <row r="23" spans="2:18">
      <c r="B23" s="23"/>
      <c r="C23" s="198"/>
      <c r="D23" s="69" t="s">
        <v>54</v>
      </c>
      <c r="E23" s="37">
        <v>5728</v>
      </c>
      <c r="F23" s="11">
        <f t="shared" si="0"/>
        <v>2.553783036335678E-3</v>
      </c>
      <c r="G23" s="38">
        <f t="shared" si="1"/>
        <v>2.6831666425425251E-3</v>
      </c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5"/>
    </row>
    <row r="24" spans="2:18">
      <c r="B24" s="23"/>
      <c r="C24" s="198"/>
      <c r="D24" s="69" t="s">
        <v>55</v>
      </c>
      <c r="E24" s="37">
        <v>3713</v>
      </c>
      <c r="F24" s="11">
        <f t="shared" si="0"/>
        <v>1.6596497705410153E-3</v>
      </c>
      <c r="G24" s="38">
        <f t="shared" si="1"/>
        <v>1.7392803323604043E-3</v>
      </c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5"/>
    </row>
    <row r="25" spans="2:18">
      <c r="B25" s="23"/>
      <c r="C25" s="198"/>
      <c r="D25" s="69" t="s">
        <v>56</v>
      </c>
      <c r="E25" s="37">
        <v>7805</v>
      </c>
      <c r="F25" s="11">
        <f t="shared" si="0"/>
        <v>3.4945059471521455E-3</v>
      </c>
      <c r="G25" s="38">
        <f t="shared" si="1"/>
        <v>3.6560956084225574E-3</v>
      </c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5"/>
    </row>
    <row r="26" spans="2:18">
      <c r="B26" s="23"/>
      <c r="C26" s="198"/>
      <c r="D26" s="69" t="s">
        <v>57</v>
      </c>
      <c r="E26" s="37">
        <v>14626</v>
      </c>
      <c r="F26" s="11">
        <f t="shared" si="0"/>
        <v>6.5714127818606366E-3</v>
      </c>
      <c r="G26" s="38">
        <f t="shared" si="1"/>
        <v>6.8512561651234245E-3</v>
      </c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5"/>
    </row>
    <row r="27" spans="2:18">
      <c r="B27" s="23"/>
      <c r="C27" s="198"/>
      <c r="D27" s="69" t="s">
        <v>58</v>
      </c>
      <c r="E27" s="37">
        <v>71208</v>
      </c>
      <c r="F27" s="11">
        <f t="shared" si="0"/>
        <v>3.2205149079067873E-2</v>
      </c>
      <c r="G27" s="38">
        <f t="shared" si="1"/>
        <v>3.3355958498981868E-2</v>
      </c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5"/>
    </row>
    <row r="28" spans="2:18">
      <c r="B28" s="23"/>
      <c r="C28" s="199"/>
      <c r="D28" s="70" t="s">
        <v>59</v>
      </c>
      <c r="E28" s="43">
        <v>5076</v>
      </c>
      <c r="F28" s="14">
        <f t="shared" si="0"/>
        <v>2.3721100423530995E-3</v>
      </c>
      <c r="G28" s="71">
        <f t="shared" si="1"/>
        <v>2.377750327783844E-3</v>
      </c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5"/>
    </row>
    <row r="29" spans="2:18">
      <c r="B29" s="23"/>
      <c r="C29" s="15" t="s">
        <v>15</v>
      </c>
      <c r="D29" s="16"/>
      <c r="E29" s="17">
        <f>SUM(E5:E28)</f>
        <v>2134791</v>
      </c>
      <c r="F29" s="72"/>
      <c r="G29" s="63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5"/>
    </row>
    <row r="30" spans="2:18" ht="15.75" thickBot="1">
      <c r="B30" s="26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8"/>
    </row>
    <row r="31" spans="2:18" s="29" customFormat="1"/>
    <row r="32" spans="2:18" hidden="1"/>
    <row r="33" hidden="1"/>
    <row r="34" hidden="1"/>
    <row r="35" hidden="1"/>
    <row r="36" hidden="1"/>
    <row r="37" hidden="1"/>
    <row r="38" hidden="1"/>
    <row r="39" hidden="1"/>
    <row r="40" hidden="1"/>
    <row r="41" hidden="1"/>
  </sheetData>
  <mergeCells count="3">
    <mergeCell ref="C3:G3"/>
    <mergeCell ref="C17:C28"/>
    <mergeCell ref="C5:C16"/>
  </mergeCells>
  <printOptions horizontalCentered="1"/>
  <pageMargins left="0" right="0" top="0.78740157480314965" bottom="0.78740157480314965" header="0.31496062992125984" footer="0.31496062992125984"/>
  <pageSetup paperSize="9" scale="7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12</vt:i4>
      </vt:variant>
    </vt:vector>
  </HeadingPairs>
  <TitlesOfParts>
    <vt:vector size="12" baseType="lpstr">
      <vt:lpstr>Índice</vt:lpstr>
      <vt:lpstr>Perfil</vt:lpstr>
      <vt:lpstr>Escolaridade</vt:lpstr>
      <vt:lpstr>Ocupação</vt:lpstr>
      <vt:lpstr>Registro</vt:lpstr>
      <vt:lpstr>Fx.Renda</vt:lpstr>
      <vt:lpstr>Despesa Transporte</vt:lpstr>
      <vt:lpstr>Respon. Despesa</vt:lpstr>
      <vt:lpstr>Meio Trabalho</vt:lpstr>
      <vt:lpstr>Meio Estudo</vt:lpstr>
      <vt:lpstr>Transporte</vt:lpstr>
      <vt:lpstr>Linha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2016-02-19T16:31:08Z</dcterms:created>
  <dcterms:modified xsi:type="dcterms:W3CDTF">2017-05-02T13:56:36Z</dcterms:modified>
</cp:coreProperties>
</file>