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0200" yWindow="-15" windowWidth="10245" windowHeight="8265" tabRatio="911"/>
  </bookViews>
  <sheets>
    <sheet name="Índice" sheetId="10" r:id="rId1"/>
    <sheet name="Perfil" sheetId="1" r:id="rId2"/>
    <sheet name="Escolaridade" sheetId="9" r:id="rId3"/>
    <sheet name="Ocupação" sheetId="2" r:id="rId4"/>
    <sheet name="Registro" sheetId="3" r:id="rId5"/>
    <sheet name="Fx.Renda" sheetId="4" r:id="rId6"/>
    <sheet name="Despesa Transporte" sheetId="5" r:id="rId7"/>
    <sheet name="Respon. Despesa" sheetId="6" r:id="rId8"/>
    <sheet name="Meio Trabalho" sheetId="7" r:id="rId9"/>
    <sheet name="Meio Estudo" sheetId="11" r:id="rId10"/>
    <sheet name="Transporte" sheetId="8" r:id="rId11"/>
    <sheet name="Linha" sheetId="12" r:id="rId12"/>
  </sheets>
  <calcPr calcId="125725"/>
</workbook>
</file>

<file path=xl/calcChain.xml><?xml version="1.0" encoding="utf-8"?>
<calcChain xmlns="http://schemas.openxmlformats.org/spreadsheetml/2006/main">
  <c r="F20" i="1"/>
  <c r="F18"/>
  <c r="F12"/>
  <c r="F13"/>
  <c r="F14"/>
  <c r="F15"/>
  <c r="F16"/>
  <c r="F17"/>
  <c r="F27" i="11"/>
  <c r="F15"/>
  <c r="E29"/>
  <c r="G15" s="1"/>
  <c r="E29" i="7"/>
  <c r="G8" s="1"/>
  <c r="E25" i="1"/>
  <c r="G12" s="1"/>
  <c r="E11" i="3"/>
  <c r="F21" i="1"/>
  <c r="F18" i="9"/>
  <c r="F18" i="11"/>
  <c r="F19"/>
  <c r="F20"/>
  <c r="F21"/>
  <c r="F22"/>
  <c r="F23"/>
  <c r="F24"/>
  <c r="F25"/>
  <c r="F26"/>
  <c r="F28"/>
  <c r="F17"/>
  <c r="F7"/>
  <c r="F8"/>
  <c r="F9"/>
  <c r="F10"/>
  <c r="F11"/>
  <c r="F12"/>
  <c r="F13"/>
  <c r="F14"/>
  <c r="F16"/>
  <c r="F6"/>
  <c r="F5"/>
  <c r="G7" i="9"/>
  <c r="G8"/>
  <c r="G9"/>
  <c r="G10"/>
  <c r="G6"/>
  <c r="F20"/>
  <c r="E23"/>
  <c r="F22"/>
  <c r="F21"/>
  <c r="F19"/>
  <c r="F17"/>
  <c r="F16"/>
  <c r="F15"/>
  <c r="F14"/>
  <c r="F13"/>
  <c r="F12"/>
  <c r="F11"/>
  <c r="F10"/>
  <c r="F9"/>
  <c r="F8"/>
  <c r="F7"/>
  <c r="F6"/>
  <c r="F5"/>
  <c r="O10" i="1"/>
  <c r="O11"/>
  <c r="O9"/>
  <c r="O8"/>
  <c r="O7"/>
  <c r="O6"/>
  <c r="O5"/>
  <c r="F41" i="8"/>
  <c r="F42"/>
  <c r="F43"/>
  <c r="F44"/>
  <c r="F40"/>
  <c r="F36"/>
  <c r="F37"/>
  <c r="F38"/>
  <c r="F39"/>
  <c r="F35"/>
  <c r="F31"/>
  <c r="F32"/>
  <c r="F33"/>
  <c r="F34"/>
  <c r="F30"/>
  <c r="F26"/>
  <c r="F27"/>
  <c r="F28"/>
  <c r="F29"/>
  <c r="F25"/>
  <c r="F21"/>
  <c r="F22"/>
  <c r="F23"/>
  <c r="F24"/>
  <c r="F20"/>
  <c r="F19"/>
  <c r="F18"/>
  <c r="F17"/>
  <c r="F16"/>
  <c r="F15"/>
  <c r="F14"/>
  <c r="F13"/>
  <c r="F12"/>
  <c r="F11"/>
  <c r="F10"/>
  <c r="F9"/>
  <c r="F8"/>
  <c r="F7"/>
  <c r="F6"/>
  <c r="F5"/>
  <c r="F5" i="7"/>
  <c r="F6"/>
  <c r="F7"/>
  <c r="F8"/>
  <c r="F9"/>
  <c r="F10"/>
  <c r="F11"/>
  <c r="F12"/>
  <c r="F13"/>
  <c r="F14"/>
  <c r="F15"/>
  <c r="F16"/>
  <c r="F17"/>
  <c r="F5" i="6"/>
  <c r="E20"/>
  <c r="G19" s="1"/>
  <c r="F19"/>
  <c r="F18"/>
  <c r="F17"/>
  <c r="F16"/>
  <c r="F15"/>
  <c r="F14"/>
  <c r="F13"/>
  <c r="F12"/>
  <c r="F11"/>
  <c r="F10"/>
  <c r="F9"/>
  <c r="F8"/>
  <c r="F7"/>
  <c r="F6"/>
  <c r="F18" i="5"/>
  <c r="F19"/>
  <c r="F20"/>
  <c r="F21"/>
  <c r="F22"/>
  <c r="F17"/>
  <c r="F12"/>
  <c r="F13"/>
  <c r="F14"/>
  <c r="F15"/>
  <c r="F16"/>
  <c r="F11"/>
  <c r="F6"/>
  <c r="F7"/>
  <c r="F8"/>
  <c r="F9"/>
  <c r="F10"/>
  <c r="F5"/>
  <c r="E23"/>
  <c r="G5" s="1"/>
  <c r="F14" i="4"/>
  <c r="F15"/>
  <c r="F16"/>
  <c r="F17"/>
  <c r="F18"/>
  <c r="F19"/>
  <c r="F20"/>
  <c r="F13"/>
  <c r="F6"/>
  <c r="F7"/>
  <c r="F8"/>
  <c r="F9"/>
  <c r="F10"/>
  <c r="F11"/>
  <c r="F12"/>
  <c r="F5"/>
  <c r="E21"/>
  <c r="E13" i="3"/>
  <c r="E12"/>
  <c r="D10" i="2"/>
  <c r="E6" s="1"/>
  <c r="F22" i="1"/>
  <c r="F23"/>
  <c r="F24"/>
  <c r="F19"/>
  <c r="F6"/>
  <c r="F7"/>
  <c r="F8"/>
  <c r="F9"/>
  <c r="F10"/>
  <c r="F11"/>
  <c r="F5"/>
  <c r="G18" i="5" l="1"/>
  <c r="G27" i="11"/>
  <c r="G11" i="5"/>
  <c r="G12"/>
  <c r="G22"/>
  <c r="G14"/>
  <c r="G6"/>
  <c r="G19"/>
  <c r="G16"/>
  <c r="G8"/>
  <c r="G12" i="9"/>
  <c r="G13"/>
  <c r="G7" i="5"/>
  <c r="G20"/>
  <c r="G15"/>
  <c r="G10"/>
  <c r="F13" i="3"/>
  <c r="G11" i="9"/>
  <c r="G16" s="1"/>
  <c r="G14"/>
  <c r="G15"/>
  <c r="G19" i="1"/>
  <c r="G9" i="11"/>
  <c r="G12"/>
  <c r="G7"/>
  <c r="G16"/>
  <c r="G19"/>
  <c r="G23"/>
  <c r="G28"/>
  <c r="G6"/>
  <c r="G14"/>
  <c r="G17"/>
  <c r="G21"/>
  <c r="G25"/>
  <c r="G5"/>
  <c r="G10"/>
  <c r="G13"/>
  <c r="G18"/>
  <c r="G20"/>
  <c r="G22"/>
  <c r="G24"/>
  <c r="G26"/>
  <c r="G8"/>
  <c r="G11"/>
  <c r="I11" s="1"/>
  <c r="G21" i="5"/>
  <c r="G17"/>
  <c r="G13"/>
  <c r="G9"/>
  <c r="F8" i="3"/>
  <c r="G8"/>
  <c r="F9"/>
  <c r="G5"/>
  <c r="F10"/>
  <c r="F7"/>
  <c r="F5"/>
  <c r="F12"/>
  <c r="F6"/>
  <c r="E8" i="2"/>
  <c r="E9"/>
  <c r="E7"/>
  <c r="E5"/>
  <c r="F25" i="7"/>
  <c r="F21"/>
  <c r="G25"/>
  <c r="G21"/>
  <c r="G17"/>
  <c r="G13"/>
  <c r="G9"/>
  <c r="G5"/>
  <c r="F26"/>
  <c r="F22"/>
  <c r="F18"/>
  <c r="G26"/>
  <c r="G22"/>
  <c r="G18"/>
  <c r="G14"/>
  <c r="G10"/>
  <c r="G6"/>
  <c r="F27"/>
  <c r="F23"/>
  <c r="F19"/>
  <c r="G27"/>
  <c r="G23"/>
  <c r="G19"/>
  <c r="G15"/>
  <c r="G11"/>
  <c r="G7"/>
  <c r="F28"/>
  <c r="F24"/>
  <c r="F20"/>
  <c r="G28"/>
  <c r="G24"/>
  <c r="G20"/>
  <c r="I8" s="1"/>
  <c r="G16"/>
  <c r="G12"/>
  <c r="G6" i="6"/>
  <c r="G8"/>
  <c r="G11"/>
  <c r="G13"/>
  <c r="G16"/>
  <c r="G18"/>
  <c r="G5"/>
  <c r="G7"/>
  <c r="G9"/>
  <c r="G10"/>
  <c r="G12"/>
  <c r="G14"/>
  <c r="G15"/>
  <c r="G17"/>
  <c r="G5" i="1"/>
  <c r="I16" i="7" l="1"/>
  <c r="I11"/>
  <c r="I12"/>
  <c r="I7"/>
  <c r="I13"/>
  <c r="I6"/>
  <c r="I7" i="11"/>
  <c r="I13"/>
  <c r="I9"/>
  <c r="I15" i="7"/>
  <c r="I10"/>
  <c r="I5"/>
  <c r="I12" i="11"/>
  <c r="I6"/>
  <c r="I16"/>
  <c r="I5"/>
  <c r="I14"/>
  <c r="I8"/>
  <c r="I10"/>
  <c r="I14" i="7"/>
  <c r="I9"/>
</calcChain>
</file>

<file path=xl/sharedStrings.xml><?xml version="1.0" encoding="utf-8"?>
<sst xmlns="http://schemas.openxmlformats.org/spreadsheetml/2006/main" count="408" uniqueCount="205">
  <si>
    <t>CARACTERIZAÇÃO DOS USUÁRIOS QUE RESPONDERAM A PESQUISA SOCIOECONÔMICA</t>
  </si>
  <si>
    <t>Sexo</t>
  </si>
  <si>
    <t>Faixa Etária</t>
  </si>
  <si>
    <t>Quantidade de Usuários</t>
  </si>
  <si>
    <t>% Fx. Etária</t>
  </si>
  <si>
    <t>% Sexo</t>
  </si>
  <si>
    <t>Feminino</t>
  </si>
  <si>
    <t>Menor que 10 anos</t>
  </si>
  <si>
    <t>Entre 11 a 20 anos</t>
  </si>
  <si>
    <t>Entre 21 a 30 anos</t>
  </si>
  <si>
    <t>Entre 31 a 40 anos</t>
  </si>
  <si>
    <t>Entre 41 a 60 anos</t>
  </si>
  <si>
    <t>Maior que 60 anos</t>
  </si>
  <si>
    <t>Não Informado</t>
  </si>
  <si>
    <t>Masculino</t>
  </si>
  <si>
    <t>Total</t>
  </si>
  <si>
    <t>OCUPAÇÃO</t>
  </si>
  <si>
    <t>Ocupação</t>
  </si>
  <si>
    <t>%</t>
  </si>
  <si>
    <t>Apenas estudando</t>
  </si>
  <si>
    <t>Apenas trabalhando</t>
  </si>
  <si>
    <t>Estudando e trabalhando</t>
  </si>
  <si>
    <t>Nem estudando / nem trabalhando</t>
  </si>
  <si>
    <t>OCUPAÇÃO x TRABALHO REGISTRADO</t>
  </si>
  <si>
    <t>Trabalho Registrado</t>
  </si>
  <si>
    <t xml:space="preserve">% Registro </t>
  </si>
  <si>
    <t>% Ocupação</t>
  </si>
  <si>
    <t>Registrado</t>
  </si>
  <si>
    <t>Não registrado</t>
  </si>
  <si>
    <t>Não Registrado</t>
  </si>
  <si>
    <t>FAIXA DE RENDA INDIVIDUAL MENSAL</t>
  </si>
  <si>
    <t>Renda Individual Mensal</t>
  </si>
  <si>
    <t>Gasto Mensal com Transporte</t>
  </si>
  <si>
    <t>Até R$ 50,00</t>
  </si>
  <si>
    <t>De R$ 50,00 a R$ 100,00</t>
  </si>
  <si>
    <t>De R$ 100,00 a R$ 180,00</t>
  </si>
  <si>
    <t>De R$ 180,00 a R$ 300,00</t>
  </si>
  <si>
    <t>Acima de R$ 300,00</t>
  </si>
  <si>
    <t>% do Total</t>
  </si>
  <si>
    <t>RESPONSÁVEL PELO PAGAMENTO DAS DESPESAS COM TRANSPORTE PÚBLICO</t>
  </si>
  <si>
    <t>Não tenho despesas</t>
  </si>
  <si>
    <t>Recebo vale-transporte</t>
  </si>
  <si>
    <t>Recursos próprios</t>
  </si>
  <si>
    <t>Terceiros - Pais ou Parentes</t>
  </si>
  <si>
    <t>Responsável pelas Despesas com Transporte</t>
  </si>
  <si>
    <t>MEIO DE TRANSPORTE PARA IR AO TRABALHO</t>
  </si>
  <si>
    <t>Transporte para o Trabalho</t>
  </si>
  <si>
    <t>% Transporte</t>
  </si>
  <si>
    <t>Ônibus Municipal</t>
  </si>
  <si>
    <t>Ônibus Intermunicipal</t>
  </si>
  <si>
    <t>Metrô</t>
  </si>
  <si>
    <t>Trem</t>
  </si>
  <si>
    <t>Carro</t>
  </si>
  <si>
    <t>Ônibus Fretado</t>
  </si>
  <si>
    <t>Taxi</t>
  </si>
  <si>
    <t>Motocicleta</t>
  </si>
  <si>
    <t>Bicicleta</t>
  </si>
  <si>
    <t>Carona</t>
  </si>
  <si>
    <t>A pé</t>
  </si>
  <si>
    <t>Trabalho em Casa</t>
  </si>
  <si>
    <t>DESPESA MENSAL COM TRANSPORTE PÚBLICO</t>
  </si>
  <si>
    <t>AVALIAÇÃO DO TRANSPORTE PÚBLICO</t>
  </si>
  <si>
    <t xml:space="preserve">Critério </t>
  </si>
  <si>
    <t>Muito Bom</t>
  </si>
  <si>
    <t>Bom</t>
  </si>
  <si>
    <t>Regular</t>
  </si>
  <si>
    <t>Ruim</t>
  </si>
  <si>
    <t>Muito Ruim</t>
  </si>
  <si>
    <t>CONFORTO GERAL DOS VEÍCULOS</t>
  </si>
  <si>
    <t>SEGURANÇA PESSOAL E DA VIAGEM</t>
  </si>
  <si>
    <t>RAPIDEZ DA VIAGEM</t>
  </si>
  <si>
    <t>CONFIANÇA DE CHEGAR AO DESTINO SEM ATRASO</t>
  </si>
  <si>
    <t>TEMPO DE ESPERA NO PONTO DE PARADA</t>
  </si>
  <si>
    <t>ACESSIBILIDADE AOS VEÍCULOS</t>
  </si>
  <si>
    <t>TRATAMENTO DO MOTORISTA E DO COBRADOR</t>
  </si>
  <si>
    <t>INFORMAÇÕES SOBRE O BILHETE ÚNICO</t>
  </si>
  <si>
    <t xml:space="preserve">Avaliação </t>
  </si>
  <si>
    <t>ESCOLARIDADE</t>
  </si>
  <si>
    <t>Analfabeto / Até 3ª série fundamental</t>
  </si>
  <si>
    <t>4ª série fundamental</t>
  </si>
  <si>
    <t>Fundamental completo 5ª a 8ª série</t>
  </si>
  <si>
    <t>Médio completo 1° ao 3° grau / Superior incompleto</t>
  </si>
  <si>
    <t>Superior completo</t>
  </si>
  <si>
    <t>Escolaridade</t>
  </si>
  <si>
    <t>Item</t>
  </si>
  <si>
    <t>Descrição</t>
  </si>
  <si>
    <t>Detalhe</t>
  </si>
  <si>
    <t>PERFIL</t>
  </si>
  <si>
    <t>OCUPAÇÃO PRINCIPAL</t>
  </si>
  <si>
    <t>Trabalho - Estudo - Sem Atividade</t>
  </si>
  <si>
    <t>Sexo - Escolaridade</t>
  </si>
  <si>
    <t>Sexo - Faixa Etária</t>
  </si>
  <si>
    <t>Registro - Sem Registro</t>
  </si>
  <si>
    <t>Atividade - Faixa de Renda</t>
  </si>
  <si>
    <t>FORMALIZAÇÃO</t>
  </si>
  <si>
    <t>Atividade - Gasto Médio Mensal</t>
  </si>
  <si>
    <t>Atividade - Responsável</t>
  </si>
  <si>
    <t>MEIO DE TRANSPORTE UTILIZADO PARA IR AO TRABALHO</t>
  </si>
  <si>
    <t>Atividade - Meio de Transporte</t>
  </si>
  <si>
    <t>Conforto Geral dos Veículos</t>
  </si>
  <si>
    <t>Segurança Pessoal e da Viagem</t>
  </si>
  <si>
    <t>Rapidez na Realização da Viagem</t>
  </si>
  <si>
    <t>Confiança em Chegar ao Destino Sem Atraso</t>
  </si>
  <si>
    <t>Tempo de Espera no Ponto de Parada</t>
  </si>
  <si>
    <t>Acessibilidade aos Veículos</t>
  </si>
  <si>
    <t>Tratamento do Motorista e do Cobrador</t>
  </si>
  <si>
    <t>Informações sobre o Bilhete Único</t>
  </si>
  <si>
    <t>MEIO DE TRANSPORTE PARA ESTUDAR</t>
  </si>
  <si>
    <t>Transporte para Estudar</t>
  </si>
  <si>
    <t>MEIO DE TRANSPORTE UTILIZADO PARA IR AOS ESTUDOS</t>
  </si>
  <si>
    <t>3459</t>
  </si>
  <si>
    <t>273X</t>
  </si>
  <si>
    <t>7545</t>
  </si>
  <si>
    <t>917H</t>
  </si>
  <si>
    <t>2765</t>
  </si>
  <si>
    <t>6000</t>
  </si>
  <si>
    <t>2703</t>
  </si>
  <si>
    <t>1783</t>
  </si>
  <si>
    <t>971R</t>
  </si>
  <si>
    <t>6030</t>
  </si>
  <si>
    <t>8055</t>
  </si>
  <si>
    <t>715M</t>
  </si>
  <si>
    <t>118C</t>
  </si>
  <si>
    <t>8622</t>
  </si>
  <si>
    <t>5031</t>
  </si>
  <si>
    <t>809P</t>
  </si>
  <si>
    <t>Número da Linha</t>
  </si>
  <si>
    <t>#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</si>
  <si>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</si>
  <si>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</si>
  <si>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</si>
  <si>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</si>
  <si>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</si>
  <si>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</si>
  <si>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</si>
  <si>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</si>
  <si>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</si>
  <si>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</si>
  <si>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</si>
  <si>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</si>
  <si>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</si>
  <si>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</si>
  <si>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</si>
  <si>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</si>
  <si>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</si>
  <si>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</si>
  <si>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</si>
  <si>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</si>
  <si>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Letreiro da Linha - TP</t>
  </si>
  <si>
    <t>Letreiro da Linha - TS</t>
  </si>
  <si>
    <t>PAISSANDU</t>
  </si>
  <si>
    <t>TERM. CACHOEIRINHA</t>
  </si>
  <si>
    <t>TERM. PQ. D.PEDRO II</t>
  </si>
  <si>
    <t>ITAIM PAULISTA</t>
  </si>
  <si>
    <t>METRÔ ARTUR ALVIM</t>
  </si>
  <si>
    <t>JD. DAS OLIVEIRAS</t>
  </si>
  <si>
    <t>PCA RAMOS DE AZEVEDO</t>
  </si>
  <si>
    <t>JD. JOAO XXIII</t>
  </si>
  <si>
    <t>METRÔ VILA MARIANA</t>
  </si>
  <si>
    <t>TERMINAL PIRITUBA</t>
  </si>
  <si>
    <t>METRÔ TATUAPÉ</t>
  </si>
  <si>
    <t>VILA CISPER</t>
  </si>
  <si>
    <t>TERM. STO. AMARO</t>
  </si>
  <si>
    <t>TERM. PARELHEIROS</t>
  </si>
  <si>
    <t>METRÔ ITAQUERA</t>
  </si>
  <si>
    <t>JD. ETELVINA</t>
  </si>
  <si>
    <t>METRÔ SANTANA</t>
  </si>
  <si>
    <t>CACHOEIRA</t>
  </si>
  <si>
    <t>ESTACAO JARAGUA</t>
  </si>
  <si>
    <t>LAPA</t>
  </si>
  <si>
    <t>PERUS</t>
  </si>
  <si>
    <t>LGO. DA POLVORA</t>
  </si>
  <si>
    <t>JD. MARIA LUIZA</t>
  </si>
  <si>
    <t>METRÔ SANTA CECÍLIA</t>
  </si>
  <si>
    <t>JD. PERY ALTO</t>
  </si>
  <si>
    <t>PCA.RAMOS DE AZEVEDO</t>
  </si>
  <si>
    <t>MORRO DOCE</t>
  </si>
  <si>
    <t>TERM. SACOMA</t>
  </si>
  <si>
    <t>VILA ARAPUA</t>
  </si>
  <si>
    <t>TERM. PINHEIROS</t>
  </si>
  <si>
    <t>20 LINHAS MAIS UTILIZADAS INDICADAS PELOS USUÁRIOS</t>
  </si>
  <si>
    <t>A pesquisa socioeconômica está associada ao cadastro do Novo Bilhete Único. O seu preenchimento é opcional e desejável, porém não obrigatório.</t>
  </si>
  <si>
    <t>ÍNDICE GERAL DAS QUESTÕES DA PESQUISA SOCIOECONÔMICA E DE AVALIAÇÃO DO TRANSPORTE PÚBLICO</t>
  </si>
  <si>
    <t>Observações:</t>
  </si>
  <si>
    <t>Todas as informações pessoais obrigatórias, tais como nome, endereço, números de documentos e contatos, são mantidas sob sigilo e uso exclusivo da SPTRANS para fins de emissão do Bilhete Único.</t>
  </si>
  <si>
    <r>
      <t xml:space="preserve">LINHAS MAIS UTILIZADAS </t>
    </r>
    <r>
      <rPr>
        <sz val="12"/>
        <color theme="1"/>
        <rFont val="Calibri"/>
        <family val="2"/>
        <scheme val="minor"/>
      </rPr>
      <t>(conforme declarado pelos usuários)</t>
    </r>
  </si>
  <si>
    <t>9500</t>
  </si>
  <si>
    <t>3064</t>
  </si>
  <si>
    <t>1178</t>
  </si>
  <si>
    <t>UNISA</t>
  </si>
  <si>
    <t>EST. GUAIANAZES-CPTM</t>
  </si>
  <si>
    <t>CID. TIRADENTES</t>
  </si>
  <si>
    <t>PCA. DO CORREIO</t>
  </si>
  <si>
    <t>SAO MIGUEL</t>
  </si>
  <si>
    <t>TERM. CAMPO LIMPO</t>
  </si>
  <si>
    <t>Até 1 salário mínimo</t>
  </si>
  <si>
    <t>De 1 a 1,5 salários mínimos</t>
  </si>
  <si>
    <t>De 1,5 a 2 salários mínimos</t>
  </si>
  <si>
    <t>De 2 a 3,5 salários mínimos</t>
  </si>
  <si>
    <t>De 3,5 a 7 salários mínimos</t>
  </si>
  <si>
    <t>De 7 a 12 salários mínimos</t>
  </si>
  <si>
    <t>Acima de 12 salários mínimos</t>
  </si>
  <si>
    <t>Os usuários iniciaram o cadastro e o preenchimento da pesquisa em Abril de 2013. Sendo assim, os dados aqui apresentados referem-se aos usuários que responderam entre Abr/13 e Jun/16.</t>
  </si>
  <si>
    <t>175T</t>
  </si>
  <si>
    <t>METRÔ JABAQUARA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</si>
</sst>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0" tint="-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i/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204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 wrapText="1"/>
    </xf>
    <xf numFmtId="165" fontId="4" fillId="2" borderId="2" xfId="2" applyNumberFormat="1" applyFont="1" applyFill="1" applyBorder="1" applyAlignment="1">
      <alignment horizontal="center" vertical="center"/>
    </xf>
    <xf numFmtId="165" fontId="4" fillId="2" borderId="3" xfId="2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164" fontId="0" fillId="2" borderId="5" xfId="1" applyNumberFormat="1" applyFont="1" applyFill="1" applyBorder="1" applyAlignment="1">
      <alignment vertical="center"/>
    </xf>
    <xf numFmtId="165" fontId="0" fillId="2" borderId="5" xfId="2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164" fontId="0" fillId="2" borderId="8" xfId="1" applyNumberFormat="1" applyFont="1" applyFill="1" applyBorder="1" applyAlignment="1">
      <alignment vertical="center"/>
    </xf>
    <xf numFmtId="165" fontId="0" fillId="2" borderId="8" xfId="2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164" fontId="0" fillId="2" borderId="11" xfId="1" applyNumberFormat="1" applyFont="1" applyFill="1" applyBorder="1" applyAlignment="1">
      <alignment vertical="center"/>
    </xf>
    <xf numFmtId="165" fontId="0" fillId="2" borderId="11" xfId="2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164" fontId="3" fillId="2" borderId="14" xfId="1" applyNumberFormat="1" applyFont="1" applyFill="1" applyBorder="1" applyAlignment="1">
      <alignment vertical="center"/>
    </xf>
    <xf numFmtId="165" fontId="0" fillId="2" borderId="3" xfId="2" applyNumberFormat="1" applyFont="1" applyFill="1" applyBorder="1" applyAlignment="1">
      <alignment horizontal="center" vertical="center"/>
    </xf>
    <xf numFmtId="165" fontId="3" fillId="2" borderId="15" xfId="2" applyNumberFormat="1" applyFont="1" applyFill="1" applyBorder="1" applyAlignment="1">
      <alignment horizontal="center" vertical="center"/>
    </xf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0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3" borderId="0" xfId="0" applyFill="1"/>
    <xf numFmtId="0" fontId="0" fillId="0" borderId="0" xfId="0" applyBorder="1"/>
    <xf numFmtId="0" fontId="4" fillId="2" borderId="2" xfId="0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vertical="center"/>
    </xf>
    <xf numFmtId="164" fontId="5" fillId="2" borderId="25" xfId="1" applyNumberFormat="1" applyFont="1" applyFill="1" applyBorder="1" applyAlignment="1">
      <alignment vertical="center"/>
    </xf>
    <xf numFmtId="165" fontId="5" fillId="2" borderId="26" xfId="2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164" fontId="5" fillId="2" borderId="8" xfId="1" applyNumberFormat="1" applyFont="1" applyFill="1" applyBorder="1" applyAlignment="1">
      <alignment vertical="center"/>
    </xf>
    <xf numFmtId="165" fontId="5" fillId="2" borderId="9" xfId="2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164" fontId="3" fillId="2" borderId="11" xfId="1" applyNumberFormat="1" applyFont="1" applyFill="1" applyBorder="1" applyAlignment="1">
      <alignment vertical="center"/>
    </xf>
    <xf numFmtId="164" fontId="3" fillId="2" borderId="12" xfId="1" applyNumberFormat="1" applyFont="1" applyFill="1" applyBorder="1" applyAlignment="1">
      <alignment horizontal="center" vertical="center"/>
    </xf>
    <xf numFmtId="164" fontId="5" fillId="2" borderId="5" xfId="1" applyNumberFormat="1" applyFont="1" applyFill="1" applyBorder="1" applyAlignment="1">
      <alignment vertical="center"/>
    </xf>
    <xf numFmtId="164" fontId="5" fillId="2" borderId="11" xfId="1" applyNumberFormat="1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164" fontId="3" fillId="2" borderId="5" xfId="1" applyNumberFormat="1" applyFont="1" applyFill="1" applyBorder="1" applyAlignment="1">
      <alignment vertical="center"/>
    </xf>
    <xf numFmtId="165" fontId="0" fillId="2" borderId="6" xfId="2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indent="1"/>
    </xf>
    <xf numFmtId="0" fontId="3" fillId="2" borderId="8" xfId="0" applyFont="1" applyFill="1" applyBorder="1" applyAlignment="1">
      <alignment vertical="center"/>
    </xf>
    <xf numFmtId="164" fontId="3" fillId="2" borderId="8" xfId="1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indent="1"/>
    </xf>
    <xf numFmtId="0" fontId="3" fillId="2" borderId="11" xfId="0" applyFont="1" applyFill="1" applyBorder="1" applyAlignment="1">
      <alignment vertical="center"/>
    </xf>
    <xf numFmtId="165" fontId="0" fillId="2" borderId="9" xfId="2" applyNumberFormat="1" applyFont="1" applyFill="1" applyBorder="1" applyAlignment="1">
      <alignment horizontal="center" vertical="center"/>
    </xf>
    <xf numFmtId="165" fontId="0" fillId="2" borderId="12" xfId="2" applyNumberFormat="1" applyFont="1" applyFill="1" applyBorder="1" applyAlignment="1">
      <alignment horizontal="center" vertical="center"/>
    </xf>
    <xf numFmtId="165" fontId="5" fillId="2" borderId="3" xfId="2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25" xfId="0" applyFont="1" applyFill="1" applyBorder="1" applyAlignment="1">
      <alignment horizontal="left" vertical="top" wrapText="1"/>
    </xf>
    <xf numFmtId="164" fontId="0" fillId="2" borderId="25" xfId="1" applyNumberFormat="1" applyFont="1" applyFill="1" applyBorder="1" applyAlignment="1">
      <alignment vertical="center"/>
    </xf>
    <xf numFmtId="165" fontId="0" fillId="2" borderId="25" xfId="2" applyNumberFormat="1" applyFont="1" applyFill="1" applyBorder="1" applyAlignment="1">
      <alignment horizontal="center" vertical="center"/>
    </xf>
    <xf numFmtId="165" fontId="0" fillId="2" borderId="26" xfId="2" applyNumberFormat="1" applyFont="1" applyFill="1" applyBorder="1" applyAlignment="1">
      <alignment horizontal="center" vertical="center"/>
    </xf>
    <xf numFmtId="165" fontId="0" fillId="2" borderId="30" xfId="2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2" borderId="25" xfId="0" applyFont="1" applyFill="1" applyBorder="1" applyAlignment="1">
      <alignment vertical="center"/>
    </xf>
    <xf numFmtId="165" fontId="2" fillId="2" borderId="0" xfId="0" applyNumberFormat="1" applyFont="1" applyFill="1" applyBorder="1"/>
    <xf numFmtId="0" fontId="5" fillId="2" borderId="8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165" fontId="5" fillId="2" borderId="12" xfId="2" applyNumberFormat="1" applyFont="1" applyFill="1" applyBorder="1" applyAlignment="1">
      <alignment horizontal="center" vertical="center"/>
    </xf>
    <xf numFmtId="165" fontId="0" fillId="2" borderId="14" xfId="2" applyNumberFormat="1" applyFont="1" applyFill="1" applyBorder="1" applyAlignment="1">
      <alignment horizontal="center" vertical="center"/>
    </xf>
    <xf numFmtId="164" fontId="0" fillId="2" borderId="31" xfId="1" applyNumberFormat="1" applyFont="1" applyFill="1" applyBorder="1" applyAlignment="1">
      <alignment vertical="center"/>
    </xf>
    <xf numFmtId="165" fontId="0" fillId="2" borderId="29" xfId="2" applyNumberFormat="1" applyFont="1" applyFill="1" applyBorder="1" applyAlignment="1">
      <alignment horizontal="center" vertical="center"/>
    </xf>
    <xf numFmtId="0" fontId="0" fillId="3" borderId="0" xfId="0" applyFill="1" applyBorder="1"/>
    <xf numFmtId="164" fontId="0" fillId="2" borderId="0" xfId="0" applyNumberFormat="1" applyFill="1" applyBorder="1"/>
    <xf numFmtId="164" fontId="7" fillId="2" borderId="0" xfId="0" applyNumberFormat="1" applyFont="1" applyFill="1" applyBorder="1"/>
    <xf numFmtId="164" fontId="7" fillId="2" borderId="0" xfId="1" applyNumberFormat="1" applyFont="1" applyFill="1" applyBorder="1" applyAlignment="1">
      <alignment vertical="center"/>
    </xf>
    <xf numFmtId="165" fontId="7" fillId="2" borderId="0" xfId="2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165" fontId="5" fillId="2" borderId="6" xfId="2" applyNumberFormat="1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vertical="center"/>
    </xf>
    <xf numFmtId="164" fontId="5" fillId="2" borderId="31" xfId="1" applyNumberFormat="1" applyFont="1" applyFill="1" applyBorder="1" applyAlignment="1">
      <alignment vertical="center"/>
    </xf>
    <xf numFmtId="165" fontId="0" fillId="2" borderId="33" xfId="2" applyNumberFormat="1" applyFont="1" applyFill="1" applyBorder="1" applyAlignment="1">
      <alignment horizontal="center" vertical="center"/>
    </xf>
    <xf numFmtId="165" fontId="5" fillId="2" borderId="29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64" fontId="3" fillId="2" borderId="2" xfId="1" applyNumberFormat="1" applyFont="1" applyFill="1" applyBorder="1" applyAlignment="1">
      <alignment vertical="center"/>
    </xf>
    <xf numFmtId="165" fontId="0" fillId="2" borderId="2" xfId="2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9" fillId="2" borderId="3" xfId="1" applyNumberFormat="1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5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21" xfId="0" applyFont="1" applyFill="1" applyBorder="1" applyAlignment="1">
      <alignment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164" fontId="0" fillId="2" borderId="17" xfId="1" applyNumberFormat="1" applyFont="1" applyFill="1" applyBorder="1" applyAlignment="1">
      <alignment horizontal="center" vertical="center"/>
    </xf>
    <xf numFmtId="164" fontId="0" fillId="2" borderId="26" xfId="1" applyNumberFormat="1" applyFont="1" applyFill="1" applyBorder="1" applyAlignment="1">
      <alignment horizontal="center" vertical="center"/>
    </xf>
    <xf numFmtId="164" fontId="0" fillId="2" borderId="9" xfId="1" applyNumberFormat="1" applyFont="1" applyFill="1" applyBorder="1" applyAlignment="1">
      <alignment horizontal="center" vertical="center"/>
    </xf>
    <xf numFmtId="164" fontId="0" fillId="2" borderId="12" xfId="1" applyNumberFormat="1" applyFont="1" applyFill="1" applyBorder="1" applyAlignment="1">
      <alignment horizontal="center" vertical="center"/>
    </xf>
    <xf numFmtId="164" fontId="0" fillId="2" borderId="22" xfId="1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8" fillId="2" borderId="34" xfId="0" applyFont="1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4" xfId="0" applyFill="1" applyBorder="1" applyAlignment="1">
      <alignment horizontal="center"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horizontal="center"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11" fillId="2" borderId="25" xfId="3" applyFill="1" applyBorder="1" applyAlignment="1" applyProtection="1">
      <alignment vertical="center"/>
    </xf>
    <xf numFmtId="0" fontId="11" fillId="2" borderId="8" xfId="3" applyFill="1" applyBorder="1" applyAlignment="1" applyProtection="1">
      <alignment vertical="center"/>
    </xf>
    <xf numFmtId="0" fontId="11" fillId="2" borderId="11" xfId="3" applyFill="1" applyBorder="1" applyAlignment="1" applyProtection="1">
      <alignment vertical="center"/>
    </xf>
    <xf numFmtId="165" fontId="0" fillId="2" borderId="9" xfId="2" applyNumberFormat="1" applyFont="1" applyFill="1" applyBorder="1" applyAlignment="1">
      <alignment horizontal="center" vertical="center"/>
    </xf>
    <xf numFmtId="0" fontId="0" fillId="2" borderId="25" xfId="0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3" fillId="2" borderId="0" xfId="0" applyFont="1" applyFill="1" applyBorder="1"/>
    <xf numFmtId="165" fontId="15" fillId="2" borderId="0" xfId="2" applyNumberFormat="1" applyFont="1" applyFill="1" applyBorder="1" applyAlignment="1">
      <alignment horizontal="center" vertical="center"/>
    </xf>
    <xf numFmtId="165" fontId="13" fillId="2" borderId="0" xfId="2" applyNumberFormat="1" applyFont="1" applyFill="1" applyBorder="1" applyAlignment="1">
      <alignment vertical="center"/>
    </xf>
    <xf numFmtId="165" fontId="16" fillId="2" borderId="0" xfId="2" applyNumberFormat="1" applyFont="1" applyFill="1" applyBorder="1" applyAlignment="1">
      <alignment horizontal="center" vertical="center"/>
    </xf>
    <xf numFmtId="0" fontId="13" fillId="2" borderId="22" xfId="0" applyFont="1" applyFill="1" applyBorder="1"/>
    <xf numFmtId="0" fontId="0" fillId="2" borderId="31" xfId="0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2" borderId="4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165" fontId="0" fillId="2" borderId="6" xfId="2" applyNumberFormat="1" applyFont="1" applyFill="1" applyBorder="1" applyAlignment="1">
      <alignment horizontal="center" vertical="center"/>
    </xf>
    <xf numFmtId="165" fontId="0" fillId="2" borderId="26" xfId="2" applyNumberFormat="1" applyFont="1" applyFill="1" applyBorder="1" applyAlignment="1">
      <alignment horizontal="center" vertical="center"/>
    </xf>
    <xf numFmtId="165" fontId="0" fillId="2" borderId="9" xfId="2" applyNumberFormat="1" applyFont="1" applyFill="1" applyBorder="1" applyAlignment="1">
      <alignment horizontal="center" vertical="center"/>
    </xf>
    <xf numFmtId="165" fontId="0" fillId="2" borderId="12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2" borderId="37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165" fontId="0" fillId="2" borderId="38" xfId="2" applyNumberFormat="1" applyFont="1" applyFill="1" applyBorder="1" applyAlignment="1">
      <alignment horizontal="center" vertical="center"/>
    </xf>
    <xf numFmtId="165" fontId="0" fillId="2" borderId="36" xfId="2" applyNumberFormat="1" applyFont="1" applyFill="1" applyBorder="1" applyAlignment="1">
      <alignment horizontal="center" vertical="center"/>
    </xf>
    <xf numFmtId="165" fontId="0" fillId="2" borderId="30" xfId="2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165" fontId="3" fillId="2" borderId="12" xfId="2" applyNumberFormat="1" applyFont="1" applyFill="1" applyBorder="1" applyAlignment="1">
      <alignment horizontal="center" vertical="center"/>
    </xf>
    <xf numFmtId="165" fontId="3" fillId="2" borderId="28" xfId="2" applyNumberFormat="1" applyFont="1" applyFill="1" applyBorder="1" applyAlignment="1">
      <alignment horizontal="center" vertical="center"/>
    </xf>
    <xf numFmtId="165" fontId="3" fillId="2" borderId="9" xfId="2" applyNumberFormat="1" applyFont="1" applyFill="1" applyBorder="1" applyAlignment="1">
      <alignment horizontal="center" vertical="center"/>
    </xf>
    <xf numFmtId="165" fontId="3" fillId="2" borderId="27" xfId="2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  <colors>
    <mruColors>
      <color rgb="FFFF66FF"/>
      <color rgb="FFFF99FF"/>
      <color rgb="FFFFCCFF"/>
      <color rgb="FFFFFFFF"/>
      <color rgb="FF66FF66"/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 cap="small" baseline="0"/>
              <a:t>Perfil do Usuário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7175913355658214E-2"/>
          <c:y val="0.16805179352580923"/>
          <c:w val="0.93583310706851364"/>
          <c:h val="0.7761087197433657"/>
        </c:manualLayout>
      </c:layout>
      <c:pie3DChart>
        <c:varyColors val="1"/>
        <c:ser>
          <c:idx val="0"/>
          <c:order val="0"/>
          <c:tx>
            <c:strRef>
              <c:f>Perfil!$G$4</c:f>
              <c:strCache>
                <c:ptCount val="1"/>
                <c:pt idx="0">
                  <c:v>% Sexo</c:v>
                </c:pt>
              </c:strCache>
            </c:strRef>
          </c:tx>
          <c:spPr>
            <a:solidFill>
              <a:schemeClr val="tx2"/>
            </a:solidFill>
          </c:spPr>
          <c:explosion val="25"/>
          <c:dPt>
            <c:idx val="0"/>
            <c:spPr>
              <a:solidFill>
                <a:schemeClr val="accent2"/>
              </a:solidFill>
            </c:spPr>
          </c:dPt>
          <c:dLbls>
            <c:dLbl>
              <c:idx val="7"/>
              <c:layout>
                <c:manualLayout>
                  <c:x val="0.20258454994240271"/>
                  <c:y val="5.0059400469678106E-2"/>
                </c:manualLayout>
              </c:layout>
              <c:showCatName val="1"/>
              <c:showPercent val="1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Perfil!$C$5:$C$17</c:f>
              <c:strCache>
                <c:ptCount val="8"/>
                <c:pt idx="0">
                  <c:v>Feminino</c:v>
                </c:pt>
                <c:pt idx="7">
                  <c:v>Masculino</c:v>
                </c:pt>
              </c:strCache>
            </c:strRef>
          </c:cat>
          <c:val>
            <c:numRef>
              <c:f>Perfil!$G$5:$G$17</c:f>
              <c:numCache>
                <c:formatCode>0.0%</c:formatCode>
                <c:ptCount val="13"/>
                <c:pt idx="0">
                  <c:v>0.56206791776693954</c:v>
                </c:pt>
                <c:pt idx="7">
                  <c:v>0.43791955243563602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Responsável pelas Despesas com Transporte</a:t>
            </a:r>
          </a:p>
          <a:p>
            <a:pPr>
              <a:defRPr/>
            </a:pPr>
            <a:r>
              <a:rPr lang="en-US" sz="1200" b="0"/>
              <a:t>(apenas estudando)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2.8985507246376812E-2"/>
          <c:y val="0.26215296004666166"/>
          <c:w val="0.96837944664031839"/>
          <c:h val="0.60094889180519373"/>
        </c:manualLayout>
      </c:layout>
      <c:barChart>
        <c:barDir val="col"/>
        <c:grouping val="clustered"/>
        <c:ser>
          <c:idx val="0"/>
          <c:order val="0"/>
          <c:tx>
            <c:strRef>
              <c:f>'Respon. Despesa'!$F$4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'Respon. Despesa'!$D$6:$D$9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Despesa'!$F$6:$F$9</c:f>
              <c:numCache>
                <c:formatCode>0.0%</c:formatCode>
                <c:ptCount val="4"/>
                <c:pt idx="0">
                  <c:v>1.5160995624900137E-2</c:v>
                </c:pt>
                <c:pt idx="1">
                  <c:v>1.0016258734648426E-2</c:v>
                </c:pt>
                <c:pt idx="2">
                  <c:v>0.1465457202204748</c:v>
                </c:pt>
                <c:pt idx="3">
                  <c:v>0.62990948531896029</c:v>
                </c:pt>
              </c:numCache>
            </c:numRef>
          </c:val>
        </c:ser>
        <c:dLbls>
          <c:showVal val="1"/>
        </c:dLbls>
        <c:overlap val="-25"/>
        <c:axId val="75462528"/>
        <c:axId val="75464064"/>
      </c:barChart>
      <c:catAx>
        <c:axId val="7546252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5464064"/>
        <c:crosses val="autoZero"/>
        <c:auto val="1"/>
        <c:lblAlgn val="ctr"/>
        <c:lblOffset val="100"/>
      </c:catAx>
      <c:valAx>
        <c:axId val="75464064"/>
        <c:scaling>
          <c:orientation val="minMax"/>
        </c:scaling>
        <c:delete val="1"/>
        <c:axPos val="l"/>
        <c:numFmt formatCode="0.0%" sourceLinked="1"/>
        <c:tickLblPos val="none"/>
        <c:crossAx val="75462528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Responsável pelas Despesas</a:t>
            </a:r>
            <a:r>
              <a:rPr lang="pt-BR" baseline="0"/>
              <a:t> </a:t>
            </a:r>
            <a:r>
              <a:rPr lang="pt-BR"/>
              <a:t>com Transporte </a:t>
            </a:r>
          </a:p>
          <a:p>
            <a:pPr>
              <a:defRPr/>
            </a:pPr>
            <a:r>
              <a:rPr lang="pt-BR" sz="1200" b="0"/>
              <a:t>(apenas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cat>
            <c:strRef>
              <c:f>'Respon. Despesa'!$D$11:$D$14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Despesa'!$F$11:$F$14</c:f>
              <c:numCache>
                <c:formatCode>0.0%</c:formatCode>
                <c:ptCount val="4"/>
                <c:pt idx="0">
                  <c:v>1.0184528360986485E-2</c:v>
                </c:pt>
                <c:pt idx="1">
                  <c:v>0.44076989691101548</c:v>
                </c:pt>
                <c:pt idx="2">
                  <c:v>0.34896174007572756</c:v>
                </c:pt>
                <c:pt idx="3">
                  <c:v>1.722295411204363E-2</c:v>
                </c:pt>
              </c:numCache>
            </c:numRef>
          </c:val>
        </c:ser>
        <c:dLbls>
          <c:showVal val="1"/>
        </c:dLbls>
        <c:overlap val="-25"/>
        <c:axId val="75484160"/>
        <c:axId val="75580160"/>
      </c:barChart>
      <c:catAx>
        <c:axId val="7548416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5580160"/>
        <c:crosses val="autoZero"/>
        <c:auto val="1"/>
        <c:lblAlgn val="ctr"/>
        <c:lblOffset val="100"/>
      </c:catAx>
      <c:valAx>
        <c:axId val="75580160"/>
        <c:scaling>
          <c:orientation val="minMax"/>
        </c:scaling>
        <c:delete val="1"/>
        <c:axPos val="l"/>
        <c:numFmt formatCode="0.0%" sourceLinked="1"/>
        <c:tickLblPos val="none"/>
        <c:crossAx val="75484160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Responsável pelas Despesas com Transporte </a:t>
            </a:r>
          </a:p>
          <a:p>
            <a:pPr>
              <a:defRPr/>
            </a:pPr>
            <a:r>
              <a:rPr lang="pt-BR" sz="12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'Respon. Despesa'!$D$16:$D$19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Despesa'!$F$16:$F$19</c:f>
              <c:numCache>
                <c:formatCode>0.0%</c:formatCode>
                <c:ptCount val="4"/>
                <c:pt idx="0">
                  <c:v>7.1841717866488143E-3</c:v>
                </c:pt>
                <c:pt idx="1">
                  <c:v>0.26937764772363254</c:v>
                </c:pt>
                <c:pt idx="2">
                  <c:v>0.45913372421562593</c:v>
                </c:pt>
                <c:pt idx="3">
                  <c:v>6.2695936047913681E-2</c:v>
                </c:pt>
              </c:numCache>
            </c:numRef>
          </c:val>
        </c:ser>
        <c:dLbls>
          <c:showVal val="1"/>
        </c:dLbls>
        <c:overlap val="-25"/>
        <c:axId val="75600256"/>
        <c:axId val="75601792"/>
      </c:barChart>
      <c:catAx>
        <c:axId val="7560025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5601792"/>
        <c:crosses val="autoZero"/>
        <c:auto val="1"/>
        <c:lblAlgn val="ctr"/>
        <c:lblOffset val="100"/>
      </c:catAx>
      <c:valAx>
        <c:axId val="75601792"/>
        <c:scaling>
          <c:orientation val="minMax"/>
        </c:scaling>
        <c:delete val="1"/>
        <c:axPos val="l"/>
        <c:numFmt formatCode="0.0%" sourceLinked="1"/>
        <c:tickLblPos val="none"/>
        <c:crossAx val="7560025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Meio de Transporte para ir ao Trabalho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'Meio Trabalho'!$D$5:$D$16</c:f>
              <c:strCache>
                <c:ptCount val="12"/>
                <c:pt idx="0">
                  <c:v>Ônibus Municipal</c:v>
                </c:pt>
                <c:pt idx="1">
                  <c:v>Ônibus Intermunicipal</c:v>
                </c:pt>
                <c:pt idx="2">
                  <c:v>Metrô</c:v>
                </c:pt>
                <c:pt idx="3">
                  <c:v>Trem</c:v>
                </c:pt>
                <c:pt idx="4">
                  <c:v>Carro</c:v>
                </c:pt>
                <c:pt idx="5">
                  <c:v>Ônibus Fretado</c:v>
                </c:pt>
                <c:pt idx="6">
                  <c:v>Taxi</c:v>
                </c:pt>
                <c:pt idx="7">
                  <c:v>Motocicleta</c:v>
                </c:pt>
                <c:pt idx="8">
                  <c:v>Bicicleta</c:v>
                </c:pt>
                <c:pt idx="9">
                  <c:v>Carona</c:v>
                </c:pt>
                <c:pt idx="10">
                  <c:v>A pé</c:v>
                </c:pt>
                <c:pt idx="11">
                  <c:v>Trabalho em Casa</c:v>
                </c:pt>
              </c:strCache>
            </c:strRef>
          </c:cat>
          <c:val>
            <c:numRef>
              <c:f>'Meio Trabalho'!$I$5:$I$16</c:f>
              <c:numCache>
                <c:formatCode>0.0%</c:formatCode>
                <c:ptCount val="12"/>
                <c:pt idx="0">
                  <c:v>0.38043546072743151</c:v>
                </c:pt>
                <c:pt idx="1">
                  <c:v>6.4627927670570767E-2</c:v>
                </c:pt>
                <c:pt idx="2">
                  <c:v>0.26408275351802052</c:v>
                </c:pt>
                <c:pt idx="3">
                  <c:v>0.16518579810934786</c:v>
                </c:pt>
                <c:pt idx="4">
                  <c:v>2.869251236519773E-2</c:v>
                </c:pt>
                <c:pt idx="5">
                  <c:v>8.8556596432124678E-3</c:v>
                </c:pt>
                <c:pt idx="6">
                  <c:v>6.7011217606684379E-3</c:v>
                </c:pt>
                <c:pt idx="7">
                  <c:v>3.2140210780241514E-3</c:v>
                </c:pt>
                <c:pt idx="8">
                  <c:v>6.7810208033027859E-3</c:v>
                </c:pt>
                <c:pt idx="9">
                  <c:v>1.2125500600337326E-2</c:v>
                </c:pt>
                <c:pt idx="10">
                  <c:v>5.488133897661366E-2</c:v>
                </c:pt>
                <c:pt idx="11">
                  <c:v>4.4168847472727604E-3</c:v>
                </c:pt>
              </c:numCache>
            </c:numRef>
          </c:val>
        </c:ser>
        <c:dLbls>
          <c:showVal val="1"/>
        </c:dLbls>
        <c:shape val="box"/>
        <c:axId val="75688192"/>
        <c:axId val="76742656"/>
        <c:axId val="0"/>
      </c:bar3DChart>
      <c:catAx>
        <c:axId val="75688192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 sz="900"/>
            </a:pPr>
            <a:endParaRPr lang="pt-BR"/>
          </a:p>
        </c:txPr>
        <c:crossAx val="76742656"/>
        <c:crosses val="autoZero"/>
        <c:auto val="1"/>
        <c:lblAlgn val="ctr"/>
        <c:lblOffset val="100"/>
      </c:catAx>
      <c:valAx>
        <c:axId val="76742656"/>
        <c:scaling>
          <c:orientation val="minMax"/>
        </c:scaling>
        <c:delete val="1"/>
        <c:axPos val="l"/>
        <c:numFmt formatCode="0.0%" sourceLinked="1"/>
        <c:tickLblPos val="none"/>
        <c:crossAx val="75688192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3"/>
  <c:chart>
    <c:title>
      <c:tx>
        <c:rich>
          <a:bodyPr/>
          <a:lstStyle/>
          <a:p>
            <a:pPr>
              <a:defRPr/>
            </a:pPr>
            <a:r>
              <a:rPr lang="pt-BR"/>
              <a:t>Meio de Transporte para ir aos Estudos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'Meio Estudo'!$D$5:$D$16</c:f>
              <c:strCache>
                <c:ptCount val="11"/>
                <c:pt idx="0">
                  <c:v>Ônibus Municipal</c:v>
                </c:pt>
                <c:pt idx="1">
                  <c:v>Ônibus Intermunicipal</c:v>
                </c:pt>
                <c:pt idx="2">
                  <c:v>Metrô</c:v>
                </c:pt>
                <c:pt idx="3">
                  <c:v>Trem</c:v>
                </c:pt>
                <c:pt idx="4">
                  <c:v>Carro</c:v>
                </c:pt>
                <c:pt idx="5">
                  <c:v>Ônibus Fretado</c:v>
                </c:pt>
                <c:pt idx="6">
                  <c:v>Taxi</c:v>
                </c:pt>
                <c:pt idx="7">
                  <c:v>Motocicleta</c:v>
                </c:pt>
                <c:pt idx="8">
                  <c:v>Bicicleta</c:v>
                </c:pt>
                <c:pt idx="9">
                  <c:v>Carona</c:v>
                </c:pt>
                <c:pt idx="10">
                  <c:v>A pé</c:v>
                </c:pt>
              </c:strCache>
            </c:strRef>
          </c:cat>
          <c:val>
            <c:numRef>
              <c:f>'Meio Estudo'!$I$5:$I$16</c:f>
              <c:numCache>
                <c:formatCode>0.0%</c:formatCode>
                <c:ptCount val="12"/>
                <c:pt idx="0">
                  <c:v>0.40676864121069117</c:v>
                </c:pt>
                <c:pt idx="1">
                  <c:v>6.4863134896117933E-2</c:v>
                </c:pt>
                <c:pt idx="2">
                  <c:v>0.25755369455769428</c:v>
                </c:pt>
                <c:pt idx="3">
                  <c:v>0.1466734931566398</c:v>
                </c:pt>
                <c:pt idx="4">
                  <c:v>2.0716353041533089E-2</c:v>
                </c:pt>
                <c:pt idx="5">
                  <c:v>7.0212325398448742E-3</c:v>
                </c:pt>
                <c:pt idx="6">
                  <c:v>3.1748218441519059E-3</c:v>
                </c:pt>
                <c:pt idx="7">
                  <c:v>1.6174413178765695E-3</c:v>
                </c:pt>
                <c:pt idx="8">
                  <c:v>5.1715281607411581E-3</c:v>
                </c:pt>
                <c:pt idx="9">
                  <c:v>1.5696446879169868E-2</c:v>
                </c:pt>
                <c:pt idx="11">
                  <c:v>0</c:v>
                </c:pt>
              </c:numCache>
            </c:numRef>
          </c:val>
        </c:ser>
        <c:dLbls>
          <c:showVal val="1"/>
        </c:dLbls>
        <c:shape val="box"/>
        <c:axId val="76796288"/>
        <c:axId val="76797824"/>
        <c:axId val="0"/>
      </c:bar3DChart>
      <c:catAx>
        <c:axId val="76796288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/>
            </a:pPr>
            <a:endParaRPr lang="pt-BR"/>
          </a:p>
        </c:txPr>
        <c:crossAx val="76797824"/>
        <c:crosses val="autoZero"/>
        <c:auto val="1"/>
        <c:lblAlgn val="ctr"/>
        <c:lblOffset val="100"/>
      </c:catAx>
      <c:valAx>
        <c:axId val="76797824"/>
        <c:scaling>
          <c:orientation val="minMax"/>
        </c:scaling>
        <c:delete val="1"/>
        <c:axPos val="l"/>
        <c:numFmt formatCode="0.0%" sourceLinked="1"/>
        <c:tickLblPos val="none"/>
        <c:crossAx val="76796288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9"/>
  <c:chart>
    <c:title>
      <c:tx>
        <c:rich>
          <a:bodyPr/>
          <a:lstStyle/>
          <a:p>
            <a:pPr>
              <a:defRPr/>
            </a:pPr>
            <a:r>
              <a:rPr lang="pt-BR"/>
              <a:t>Conforto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7164466906262113E-2"/>
          <c:y val="0.33076827708094447"/>
          <c:w val="0.88899397460924945"/>
          <c:h val="0.6264034081166990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Transporte!$D$5:$D$9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Transporte!$F$5:$F$9</c:f>
              <c:numCache>
                <c:formatCode>0.0%</c:formatCode>
                <c:ptCount val="5"/>
                <c:pt idx="0">
                  <c:v>3.9446677936311909E-2</c:v>
                </c:pt>
                <c:pt idx="1">
                  <c:v>0.24571816738829377</c:v>
                </c:pt>
                <c:pt idx="2">
                  <c:v>0.42491428549184024</c:v>
                </c:pt>
                <c:pt idx="3">
                  <c:v>0.18547033251292652</c:v>
                </c:pt>
                <c:pt idx="4">
                  <c:v>0.10445053667062759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"/>
  <c:chart>
    <c:title>
      <c:tx>
        <c:rich>
          <a:bodyPr/>
          <a:lstStyle/>
          <a:p>
            <a:pPr>
              <a:defRPr/>
            </a:pPr>
            <a:r>
              <a:rPr lang="pt-BR"/>
              <a:t>Segurança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3.3497805431689801E-2"/>
          <c:y val="0.32942746951573337"/>
          <c:w val="0.95233912208133076"/>
          <c:h val="0.67057253048426801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Transporte!$D$10:$D$14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Transporte!$F$10:$F$14</c:f>
              <c:numCache>
                <c:formatCode>0.0%</c:formatCode>
                <c:ptCount val="5"/>
                <c:pt idx="0">
                  <c:v>3.8752559500838092E-2</c:v>
                </c:pt>
                <c:pt idx="1">
                  <c:v>0.27254948045880956</c:v>
                </c:pt>
                <c:pt idx="2">
                  <c:v>0.43669896207828085</c:v>
                </c:pt>
                <c:pt idx="3">
                  <c:v>0.17157094592960781</c:v>
                </c:pt>
                <c:pt idx="4">
                  <c:v>8.0428052032463712E-2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5"/>
  <c:chart>
    <c:title>
      <c:tx>
        <c:rich>
          <a:bodyPr/>
          <a:lstStyle/>
          <a:p>
            <a:pPr>
              <a:defRPr/>
            </a:pPr>
            <a:r>
              <a:rPr lang="pt-BR"/>
              <a:t>Rapidez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7132169284997309E-2"/>
          <c:y val="0.3307684515851973"/>
          <c:w val="0.91205735427997869"/>
          <c:h val="0.6465037241344381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Transporte!$D$15:$D$19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Transporte!$F$15:$F$19</c:f>
              <c:numCache>
                <c:formatCode>0.0%</c:formatCode>
                <c:ptCount val="5"/>
                <c:pt idx="0">
                  <c:v>3.8240783835786017E-2</c:v>
                </c:pt>
                <c:pt idx="1">
                  <c:v>0.22844571543728498</c:v>
                </c:pt>
                <c:pt idx="2">
                  <c:v>0.41010119427477437</c:v>
                </c:pt>
                <c:pt idx="3">
                  <c:v>0.19891848318946698</c:v>
                </c:pt>
                <c:pt idx="4">
                  <c:v>0.12429382326268767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6"/>
  <c:chart>
    <c:title>
      <c:tx>
        <c:rich>
          <a:bodyPr/>
          <a:lstStyle/>
          <a:p>
            <a:pPr>
              <a:defRPr/>
            </a:pPr>
            <a:r>
              <a:rPr lang="pt-BR"/>
              <a:t>Confiança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3547872866559977E-2"/>
          <c:y val="0.32942729658792747"/>
          <c:w val="0.93829729644763382"/>
          <c:h val="0.6676456692913407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Transporte!$D$20:$D$24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Transporte!$F$20:$F$24</c:f>
              <c:numCache>
                <c:formatCode>0.0%</c:formatCode>
                <c:ptCount val="5"/>
                <c:pt idx="0">
                  <c:v>4.4618860409298217E-2</c:v>
                </c:pt>
                <c:pt idx="1">
                  <c:v>0.24018205644877197</c:v>
                </c:pt>
                <c:pt idx="2">
                  <c:v>0.41909619964208716</c:v>
                </c:pt>
                <c:pt idx="3">
                  <c:v>0.17795689076143373</c:v>
                </c:pt>
                <c:pt idx="4">
                  <c:v>0.11814599273840894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title>
      <c:tx>
        <c:rich>
          <a:bodyPr/>
          <a:lstStyle/>
          <a:p>
            <a:pPr>
              <a:defRPr/>
            </a:pPr>
            <a:r>
              <a:rPr lang="pt-BR"/>
              <a:t>Tempo Espera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3299361839155082E-2"/>
          <c:y val="0.32942729658792747"/>
          <c:w val="0.90260168809444985"/>
          <c:h val="0.6409790026246763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Transporte!$D$25:$D$29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Transporte!$F$25:$F$29</c:f>
              <c:numCache>
                <c:formatCode>0.0%</c:formatCode>
                <c:ptCount val="5"/>
                <c:pt idx="0">
                  <c:v>5.4526307578298683E-2</c:v>
                </c:pt>
                <c:pt idx="1">
                  <c:v>0.29088688250274208</c:v>
                </c:pt>
                <c:pt idx="2">
                  <c:v>0.4258261280689955</c:v>
                </c:pt>
                <c:pt idx="3">
                  <c:v>0.15003534059678519</c:v>
                </c:pt>
                <c:pt idx="4">
                  <c:v>7.872534125317851E-2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4"/>
  <c:chart>
    <c:title>
      <c:tx>
        <c:rich>
          <a:bodyPr/>
          <a:lstStyle/>
          <a:p>
            <a:pPr>
              <a:defRPr/>
            </a:pPr>
            <a:r>
              <a:rPr lang="pt-BR"/>
              <a:t>Faixa Etária</a:t>
            </a:r>
          </a:p>
        </c:rich>
      </c:tx>
      <c:layout>
        <c:manualLayout>
          <c:xMode val="edge"/>
          <c:yMode val="edge"/>
          <c:x val="0.39770057314264501"/>
          <c:y val="1.6806722689075675E-2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2.9931972789115819E-2"/>
          <c:y val="0.16232515053265401"/>
          <c:w val="0.94013605442176851"/>
          <c:h val="0.67201658616202387"/>
        </c:manualLayout>
      </c:layout>
      <c:bar3DChart>
        <c:barDir val="col"/>
        <c:grouping val="clustered"/>
        <c:ser>
          <c:idx val="0"/>
          <c:order val="0"/>
          <c:cat>
            <c:strRef>
              <c:f>Perfil!$D$5:$D$11</c:f>
              <c:strCache>
                <c:ptCount val="7"/>
                <c:pt idx="0">
                  <c:v>Menor que 10 anos</c:v>
                </c:pt>
                <c:pt idx="1">
                  <c:v>Entre 11 a 20 anos</c:v>
                </c:pt>
                <c:pt idx="2">
                  <c:v>Entre 21 a 30 anos</c:v>
                </c:pt>
                <c:pt idx="3">
                  <c:v>Entre 31 a 40 anos</c:v>
                </c:pt>
                <c:pt idx="4">
                  <c:v>Entre 41 a 60 anos</c:v>
                </c:pt>
                <c:pt idx="5">
                  <c:v>Maior que 60 anos</c:v>
                </c:pt>
                <c:pt idx="6">
                  <c:v>Não Informado</c:v>
                </c:pt>
              </c:strCache>
            </c:strRef>
          </c:cat>
          <c:val>
            <c:numRef>
              <c:f>Perfil!$O$5:$O$11</c:f>
              <c:numCache>
                <c:formatCode>_-* #,##0_-;\-* #,##0_-;_-* "-"??_-;_-@_-</c:formatCode>
                <c:ptCount val="7"/>
                <c:pt idx="0">
                  <c:v>39628</c:v>
                </c:pt>
                <c:pt idx="1">
                  <c:v>572437</c:v>
                </c:pt>
                <c:pt idx="2">
                  <c:v>716768</c:v>
                </c:pt>
                <c:pt idx="3">
                  <c:v>341262</c:v>
                </c:pt>
                <c:pt idx="4">
                  <c:v>238581</c:v>
                </c:pt>
                <c:pt idx="5">
                  <c:v>6749</c:v>
                </c:pt>
                <c:pt idx="6">
                  <c:v>4</c:v>
                </c:pt>
              </c:numCache>
            </c:numRef>
          </c:val>
        </c:ser>
        <c:dLbls>
          <c:showVal val="1"/>
        </c:dLbls>
        <c:shape val="box"/>
        <c:axId val="69880064"/>
        <c:axId val="69902336"/>
        <c:axId val="0"/>
      </c:bar3DChart>
      <c:catAx>
        <c:axId val="6988006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69902336"/>
        <c:crosses val="autoZero"/>
        <c:auto val="1"/>
        <c:lblAlgn val="ctr"/>
        <c:lblOffset val="100"/>
      </c:catAx>
      <c:valAx>
        <c:axId val="6990233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tickLblPos val="none"/>
        <c:crossAx val="69880064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8"/>
  <c:chart>
    <c:title>
      <c:tx>
        <c:rich>
          <a:bodyPr/>
          <a:lstStyle/>
          <a:p>
            <a:pPr>
              <a:defRPr/>
            </a:pPr>
            <a:r>
              <a:rPr lang="pt-BR"/>
              <a:t>Acessibilidade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1.8678894088013681E-2"/>
          <c:y val="0.31916060973147692"/>
          <c:w val="0.93829727279175112"/>
          <c:h val="0.68083939026852602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Transporte!$D$30:$D$34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Transporte!$F$30:$F$34</c:f>
              <c:numCache>
                <c:formatCode>0.0%</c:formatCode>
                <c:ptCount val="5"/>
                <c:pt idx="0">
                  <c:v>5.7192215021392025E-2</c:v>
                </c:pt>
                <c:pt idx="1">
                  <c:v>0.37270004192533251</c:v>
                </c:pt>
                <c:pt idx="2">
                  <c:v>0.41647210955139896</c:v>
                </c:pt>
                <c:pt idx="3">
                  <c:v>0.10217456092053886</c:v>
                </c:pt>
                <c:pt idx="4">
                  <c:v>5.1461072581337669E-2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tx>
        <c:rich>
          <a:bodyPr/>
          <a:lstStyle/>
          <a:p>
            <a:pPr>
              <a:defRPr/>
            </a:pPr>
            <a:r>
              <a:rPr lang="pt-BR"/>
              <a:t>Tratamento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3.5274193461946012E-2"/>
          <c:y val="0.32809913686162362"/>
          <c:w val="0.93852678515601795"/>
          <c:h val="0.66204411015787512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Transporte!$D$35:$D$39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Transporte!$F$35:$F$39</c:f>
              <c:numCache>
                <c:formatCode>0.0%</c:formatCode>
                <c:ptCount val="5"/>
                <c:pt idx="0">
                  <c:v>9.5457126248766441E-2</c:v>
                </c:pt>
                <c:pt idx="1">
                  <c:v>0.4438026937756569</c:v>
                </c:pt>
                <c:pt idx="2">
                  <c:v>0.35943745240380498</c:v>
                </c:pt>
                <c:pt idx="3">
                  <c:v>6.0501804712530249E-2</c:v>
                </c:pt>
                <c:pt idx="4">
                  <c:v>4.0800922859241438E-2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Bilhete Único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4.7998855140222493E-2"/>
          <c:y val="0.32548241002537892"/>
          <c:w val="0.90400228971955332"/>
          <c:h val="0.6510061942321288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Transporte!$D$40:$D$44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Transporte!$F$40:$F$44</c:f>
              <c:numCache>
                <c:formatCode>0.0%</c:formatCode>
                <c:ptCount val="5"/>
                <c:pt idx="0">
                  <c:v>0.14083389278650701</c:v>
                </c:pt>
                <c:pt idx="1">
                  <c:v>0.43886412703228678</c:v>
                </c:pt>
                <c:pt idx="2">
                  <c:v>0.30978271329317347</c:v>
                </c:pt>
                <c:pt idx="3">
                  <c:v>6.6198122275142282E-2</c:v>
                </c:pt>
                <c:pt idx="4">
                  <c:v>4.4321144612890481E-2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Escolaridade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Escolaridade!$D$11:$D$16</c:f>
              <c:strCache>
                <c:ptCount val="6"/>
                <c:pt idx="0">
                  <c:v>Não Informado</c:v>
                </c:pt>
                <c:pt idx="1">
                  <c:v>Analfabeto / Até 3ª série fundamental</c:v>
                </c:pt>
                <c:pt idx="2">
                  <c:v>4ª série fundamental</c:v>
                </c:pt>
                <c:pt idx="3">
                  <c:v>Fundamental completo 5ª a 8ª série</c:v>
                </c:pt>
                <c:pt idx="4">
                  <c:v>Médio completo 1° ao 3° grau / Superior incompleto</c:v>
                </c:pt>
                <c:pt idx="5">
                  <c:v>Superior completo</c:v>
                </c:pt>
              </c:strCache>
            </c:strRef>
          </c:cat>
          <c:val>
            <c:numRef>
              <c:f>Escolaridade!$G$11:$G$16</c:f>
              <c:numCache>
                <c:formatCode>0.0%</c:formatCode>
                <c:ptCount val="6"/>
                <c:pt idx="0">
                  <c:v>2.0900669871846744E-2</c:v>
                </c:pt>
                <c:pt idx="1">
                  <c:v>3.3216371582314462E-2</c:v>
                </c:pt>
                <c:pt idx="2">
                  <c:v>0.15291778760087102</c:v>
                </c:pt>
                <c:pt idx="3">
                  <c:v>0.61044688925422397</c:v>
                </c:pt>
                <c:pt idx="4">
                  <c:v>0.16682267947694551</c:v>
                </c:pt>
                <c:pt idx="5">
                  <c:v>1.0911675103460114E-8</c:v>
                </c:pt>
              </c:numCache>
            </c:numRef>
          </c:val>
        </c:ser>
        <c:dLbls>
          <c:showVal val="1"/>
        </c:dLbls>
        <c:overlap val="-25"/>
        <c:axId val="69958272"/>
        <c:axId val="69976448"/>
      </c:barChart>
      <c:catAx>
        <c:axId val="69958272"/>
        <c:scaling>
          <c:orientation val="minMax"/>
        </c:scaling>
        <c:axPos val="b"/>
        <c:majorTickMark val="none"/>
        <c:tickLblPos val="nextTo"/>
        <c:crossAx val="69976448"/>
        <c:crosses val="autoZero"/>
        <c:auto val="1"/>
        <c:lblAlgn val="ctr"/>
        <c:lblOffset val="100"/>
      </c:catAx>
      <c:valAx>
        <c:axId val="69976448"/>
        <c:scaling>
          <c:orientation val="minMax"/>
        </c:scaling>
        <c:delete val="1"/>
        <c:axPos val="l"/>
        <c:numFmt formatCode="0.0%" sourceLinked="1"/>
        <c:tickLblPos val="none"/>
        <c:crossAx val="69958272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autoTitleDeleted val="1"/>
    <c:view3D>
      <c:rotX val="30"/>
      <c:perspective val="30"/>
    </c:view3D>
    <c:plotArea>
      <c:layout>
        <c:manualLayout>
          <c:layoutTarget val="inner"/>
          <c:xMode val="edge"/>
          <c:yMode val="edge"/>
          <c:x val="7.1089271568626194E-3"/>
          <c:y val="0.17904868343070077"/>
          <c:w val="0.99289107284313916"/>
          <c:h val="0.82095131656930243"/>
        </c:manualLayout>
      </c:layout>
      <c:pie3DChart>
        <c:varyColors val="1"/>
        <c:ser>
          <c:idx val="0"/>
          <c:order val="0"/>
          <c:tx>
            <c:strRef>
              <c:f>Ocupação!$E$4</c:f>
              <c:strCache>
                <c:ptCount val="1"/>
                <c:pt idx="0">
                  <c:v>%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9.207368274578108E-2"/>
                  <c:y val="-3.9910253153839642E-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0.19904081916634314"/>
                  <c:y val="-3.7953094572855811E-2"/>
                </c:manualLayout>
              </c:layout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Ocupação!$C$5:$C$9</c:f>
              <c:strCache>
                <c:ptCount val="5"/>
                <c:pt idx="0">
                  <c:v>Não Informado</c:v>
                </c:pt>
                <c:pt idx="1">
                  <c:v>Apenas estudando</c:v>
                </c:pt>
                <c:pt idx="2">
                  <c:v>Apenas trabalhando</c:v>
                </c:pt>
                <c:pt idx="3">
                  <c:v>Estudando e trabalhando</c:v>
                </c:pt>
                <c:pt idx="4">
                  <c:v>Nem estudando / nem trabalhando</c:v>
                </c:pt>
              </c:strCache>
            </c:strRef>
          </c:cat>
          <c:val>
            <c:numRef>
              <c:f>Ocupação!$E$5:$E$9</c:f>
              <c:numCache>
                <c:formatCode>0.0%</c:formatCode>
                <c:ptCount val="5"/>
                <c:pt idx="0">
                  <c:v>1.9341308549394028E-2</c:v>
                </c:pt>
                <c:pt idx="1">
                  <c:v>0.42803197604302734</c:v>
                </c:pt>
                <c:pt idx="2">
                  <c:v>0.22667865350620278</c:v>
                </c:pt>
                <c:pt idx="3">
                  <c:v>0.29009926732009561</c:v>
                </c:pt>
                <c:pt idx="4">
                  <c:v>3.5848794581280277E-2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Faixa de Renda Individual</a:t>
            </a:r>
          </a:p>
          <a:p>
            <a:pPr>
              <a:defRPr/>
            </a:pPr>
            <a:r>
              <a:rPr lang="en-US" sz="1400" b="0"/>
              <a:t>(apenas trabalhando)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3.8461538461538472E-3"/>
          <c:y val="0.19837124893393362"/>
          <c:w val="0.9906759906759921"/>
          <c:h val="0.70747826546870562"/>
        </c:manualLayout>
      </c:layout>
      <c:barChart>
        <c:barDir val="col"/>
        <c:grouping val="clustered"/>
        <c:ser>
          <c:idx val="0"/>
          <c:order val="0"/>
          <c:tx>
            <c:strRef>
              <c:f>Fx.Renda!$F$4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Fx.Renda!$D$6:$D$12</c:f>
              <c:strCache>
                <c:ptCount val="7"/>
                <c:pt idx="0">
                  <c:v>Até 1 salário mínimo</c:v>
                </c:pt>
                <c:pt idx="1">
                  <c:v>De 1 a 1,5 salários mínimos</c:v>
                </c:pt>
                <c:pt idx="2">
                  <c:v>De 1,5 a 2 salários mínimos</c:v>
                </c:pt>
                <c:pt idx="3">
                  <c:v>De 2 a 3,5 salários mínimos</c:v>
                </c:pt>
                <c:pt idx="4">
                  <c:v>De 3,5 a 7 salários mínimos</c:v>
                </c:pt>
                <c:pt idx="5">
                  <c:v>De 7 a 12 salários mínimos</c:v>
                </c:pt>
                <c:pt idx="6">
                  <c:v>Acima de 12 salários mínimos</c:v>
                </c:pt>
              </c:strCache>
            </c:strRef>
          </c:cat>
          <c:val>
            <c:numRef>
              <c:f>Fx.Renda!$F$6:$F$12</c:f>
              <c:numCache>
                <c:formatCode>0.0%</c:formatCode>
                <c:ptCount val="7"/>
                <c:pt idx="0">
                  <c:v>0.12884971487005628</c:v>
                </c:pt>
                <c:pt idx="1">
                  <c:v>0.2507300984826849</c:v>
                </c:pt>
                <c:pt idx="2">
                  <c:v>0.11829437939325822</c:v>
                </c:pt>
                <c:pt idx="3">
                  <c:v>7.624116742056436E-2</c:v>
                </c:pt>
                <c:pt idx="4">
                  <c:v>5.380388218928206E-2</c:v>
                </c:pt>
                <c:pt idx="5">
                  <c:v>1.5923977631809264E-2</c:v>
                </c:pt>
                <c:pt idx="6">
                  <c:v>7.2572249808838564E-3</c:v>
                </c:pt>
              </c:numCache>
            </c:numRef>
          </c:val>
        </c:ser>
        <c:dLbls>
          <c:showVal val="1"/>
        </c:dLbls>
        <c:overlap val="-25"/>
        <c:axId val="75206016"/>
        <c:axId val="75228288"/>
      </c:barChart>
      <c:catAx>
        <c:axId val="7520601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5228288"/>
        <c:crosses val="autoZero"/>
        <c:auto val="1"/>
        <c:lblAlgn val="ctr"/>
        <c:lblOffset val="100"/>
      </c:catAx>
      <c:valAx>
        <c:axId val="75228288"/>
        <c:scaling>
          <c:orientation val="minMax"/>
        </c:scaling>
        <c:delete val="1"/>
        <c:axPos val="l"/>
        <c:numFmt formatCode="0.0%" sourceLinked="1"/>
        <c:tickLblPos val="none"/>
        <c:crossAx val="7520601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Faixa de Renda Individual</a:t>
            </a:r>
          </a:p>
          <a:p>
            <a:pPr>
              <a:defRPr/>
            </a:pPr>
            <a:r>
              <a:rPr lang="pt-BR" sz="14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cat>
            <c:strRef>
              <c:f>Fx.Renda!$D$14:$D$20</c:f>
              <c:strCache>
                <c:ptCount val="7"/>
                <c:pt idx="0">
                  <c:v>Até 1 salário mínimo</c:v>
                </c:pt>
                <c:pt idx="1">
                  <c:v>De 1 a 1,5 salários mínimos</c:v>
                </c:pt>
                <c:pt idx="2">
                  <c:v>De 1,5 a 2 salários mínimos</c:v>
                </c:pt>
                <c:pt idx="3">
                  <c:v>De 2 a 3,5 salários mínimos</c:v>
                </c:pt>
                <c:pt idx="4">
                  <c:v>De 3,5 a 7 salários mínimos</c:v>
                </c:pt>
                <c:pt idx="5">
                  <c:v>De 7 a 12 salários mínimos</c:v>
                </c:pt>
                <c:pt idx="6">
                  <c:v>Acima de 12 salários mínimos</c:v>
                </c:pt>
              </c:strCache>
            </c:strRef>
          </c:cat>
          <c:val>
            <c:numRef>
              <c:f>Fx.Renda!$F$14:$F$20</c:f>
              <c:numCache>
                <c:formatCode>0.0%</c:formatCode>
                <c:ptCount val="7"/>
                <c:pt idx="0">
                  <c:v>0.20445735387804903</c:v>
                </c:pt>
                <c:pt idx="1">
                  <c:v>0.25357498929212874</c:v>
                </c:pt>
                <c:pt idx="2">
                  <c:v>0.10743324227143644</c:v>
                </c:pt>
                <c:pt idx="3">
                  <c:v>6.2865102417639374E-2</c:v>
                </c:pt>
                <c:pt idx="4">
                  <c:v>3.2589721163432707E-2</c:v>
                </c:pt>
                <c:pt idx="5">
                  <c:v>6.8728336806642837E-3</c:v>
                </c:pt>
                <c:pt idx="6">
                  <c:v>2.3755277450842774E-3</c:v>
                </c:pt>
              </c:numCache>
            </c:numRef>
          </c:val>
        </c:ser>
        <c:dLbls>
          <c:showVal val="1"/>
        </c:dLbls>
        <c:overlap val="-25"/>
        <c:axId val="75264384"/>
        <c:axId val="75265920"/>
      </c:barChart>
      <c:catAx>
        <c:axId val="7526438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5265920"/>
        <c:crosses val="autoZero"/>
        <c:auto val="1"/>
        <c:lblAlgn val="ctr"/>
        <c:lblOffset val="100"/>
      </c:catAx>
      <c:valAx>
        <c:axId val="75265920"/>
        <c:scaling>
          <c:orientation val="minMax"/>
        </c:scaling>
        <c:delete val="1"/>
        <c:axPos val="l"/>
        <c:numFmt formatCode="0.0%" sourceLinked="1"/>
        <c:tickLblPos val="none"/>
        <c:crossAx val="75264384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 sz="1700"/>
              <a:t>Despesa</a:t>
            </a:r>
            <a:r>
              <a:rPr lang="en-US" sz="1700" baseline="0"/>
              <a:t> </a:t>
            </a:r>
            <a:r>
              <a:rPr lang="en-US" sz="1700"/>
              <a:t>Mensal com Transporte Público</a:t>
            </a:r>
          </a:p>
          <a:p>
            <a:pPr>
              <a:defRPr/>
            </a:pPr>
            <a:r>
              <a:rPr lang="en-US" sz="1200" b="0"/>
              <a:t>(apenas estudando)</a:t>
            </a:r>
          </a:p>
        </c:rich>
      </c:tx>
      <c:layout>
        <c:manualLayout>
          <c:xMode val="edge"/>
          <c:yMode val="edge"/>
          <c:x val="0.12697934442474831"/>
          <c:y val="0"/>
        </c:manualLayout>
      </c:layout>
    </c:title>
    <c:plotArea>
      <c:layout>
        <c:manualLayout>
          <c:layoutTarget val="inner"/>
          <c:xMode val="edge"/>
          <c:yMode val="edge"/>
          <c:x val="2.8985507246376812E-2"/>
          <c:y val="0.26215296004666155"/>
          <c:w val="0.96837944664031805"/>
          <c:h val="0.60094889180519329"/>
        </c:manualLayout>
      </c:layout>
      <c:barChart>
        <c:barDir val="col"/>
        <c:grouping val="clustered"/>
        <c:ser>
          <c:idx val="0"/>
          <c:order val="0"/>
          <c:tx>
            <c:strRef>
              <c:f>'Despesa Transporte'!$F$4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'Despesa Transporte'!$D$6:$D$10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Transporte'!$F$6:$F$10</c:f>
              <c:numCache>
                <c:formatCode>0.0%</c:formatCode>
                <c:ptCount val="5"/>
                <c:pt idx="0">
                  <c:v>4.1453064948339183E-2</c:v>
                </c:pt>
                <c:pt idx="1">
                  <c:v>0.20427581546763074</c:v>
                </c:pt>
                <c:pt idx="2">
                  <c:v>0.30620454293196336</c:v>
                </c:pt>
                <c:pt idx="3">
                  <c:v>0.16756132397083917</c:v>
                </c:pt>
                <c:pt idx="4">
                  <c:v>4.3987622382654745E-2</c:v>
                </c:pt>
              </c:numCache>
            </c:numRef>
          </c:val>
        </c:ser>
        <c:dLbls>
          <c:showVal val="1"/>
        </c:dLbls>
        <c:overlap val="-25"/>
        <c:axId val="75409280"/>
        <c:axId val="75410816"/>
      </c:barChart>
      <c:catAx>
        <c:axId val="7540928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5410816"/>
        <c:crosses val="autoZero"/>
        <c:auto val="1"/>
        <c:lblAlgn val="ctr"/>
        <c:lblOffset val="100"/>
      </c:catAx>
      <c:valAx>
        <c:axId val="75410816"/>
        <c:scaling>
          <c:orientation val="minMax"/>
        </c:scaling>
        <c:delete val="1"/>
        <c:axPos val="l"/>
        <c:numFmt formatCode="0.0%" sourceLinked="1"/>
        <c:tickLblPos val="none"/>
        <c:crossAx val="75409280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Despesa Mensal com Transporte Público</a:t>
            </a:r>
          </a:p>
          <a:p>
            <a:pPr>
              <a:defRPr/>
            </a:pPr>
            <a:r>
              <a:rPr lang="pt-BR" sz="1200" b="0"/>
              <a:t>(apenas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cat>
            <c:strRef>
              <c:f>'Despesa Transporte'!$D$12:$D$16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Transporte'!$F$12:$F$16</c:f>
              <c:numCache>
                <c:formatCode>0.0%</c:formatCode>
                <c:ptCount val="5"/>
                <c:pt idx="0">
                  <c:v>2.1184371746800924E-2</c:v>
                </c:pt>
                <c:pt idx="1">
                  <c:v>5.7525772246123798E-2</c:v>
                </c:pt>
                <c:pt idx="2">
                  <c:v>0.31761587146581666</c:v>
                </c:pt>
                <c:pt idx="3">
                  <c:v>0.32072512367914358</c:v>
                </c:pt>
                <c:pt idx="4">
                  <c:v>7.1261757579665949E-2</c:v>
                </c:pt>
              </c:numCache>
            </c:numRef>
          </c:val>
        </c:ser>
        <c:dLbls>
          <c:showVal val="1"/>
        </c:dLbls>
        <c:overlap val="-25"/>
        <c:axId val="75508736"/>
        <c:axId val="75510528"/>
      </c:barChart>
      <c:catAx>
        <c:axId val="7550873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5510528"/>
        <c:crosses val="autoZero"/>
        <c:auto val="1"/>
        <c:lblAlgn val="ctr"/>
        <c:lblOffset val="100"/>
      </c:catAx>
      <c:valAx>
        <c:axId val="75510528"/>
        <c:scaling>
          <c:orientation val="minMax"/>
        </c:scaling>
        <c:delete val="1"/>
        <c:axPos val="l"/>
        <c:numFmt formatCode="0.0%" sourceLinked="1"/>
        <c:tickLblPos val="none"/>
        <c:crossAx val="7550873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Despesa Mensal com Transporte Público</a:t>
            </a:r>
          </a:p>
          <a:p>
            <a:pPr>
              <a:defRPr/>
            </a:pPr>
            <a:r>
              <a:rPr lang="pt-BR" sz="12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'Despesa Transporte'!$D$18:$D$22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Transporte'!$F$18:$F$22</c:f>
              <c:numCache>
                <c:formatCode>0.0%</c:formatCode>
                <c:ptCount val="5"/>
                <c:pt idx="0">
                  <c:v>1.3893238024280772E-2</c:v>
                </c:pt>
                <c:pt idx="1">
                  <c:v>8.3717556949678404E-2</c:v>
                </c:pt>
                <c:pt idx="2">
                  <c:v>0.27498893220027859</c:v>
                </c:pt>
                <c:pt idx="3">
                  <c:v>0.30981560865699898</c:v>
                </c:pt>
                <c:pt idx="4">
                  <c:v>9.4625188512523717E-2</c:v>
                </c:pt>
              </c:numCache>
            </c:numRef>
          </c:val>
        </c:ser>
        <c:dLbls>
          <c:showVal val="1"/>
        </c:dLbls>
        <c:overlap val="-25"/>
        <c:axId val="75530624"/>
        <c:axId val="75532160"/>
      </c:barChart>
      <c:catAx>
        <c:axId val="7553062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5532160"/>
        <c:crosses val="autoZero"/>
        <c:auto val="1"/>
        <c:lblAlgn val="ctr"/>
        <c:lblOffset val="100"/>
      </c:catAx>
      <c:valAx>
        <c:axId val="75532160"/>
        <c:scaling>
          <c:orientation val="minMax"/>
        </c:scaling>
        <c:delete val="1"/>
        <c:axPos val="l"/>
        <c:numFmt formatCode="0.0%" sourceLinked="1"/>
        <c:tickLblPos val="none"/>
        <c:crossAx val="75530624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419100</xdr:colOff>
      <xdr:row>1</xdr:row>
      <xdr:rowOff>76200</xdr:rowOff>
    </xdr:from>
    <xdr:to>
      <xdr:col>16</xdr:col>
      <xdr:colOff>76200</xdr:colOff>
      <xdr:row>10</xdr:row>
      <xdr:rowOff>76200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10</xdr:row>
      <xdr:rowOff>142875</xdr:rowOff>
    </xdr:from>
    <xdr:to>
      <xdr:col>15</xdr:col>
      <xdr:colOff>361950</xdr:colOff>
      <xdr:row>25</xdr:row>
      <xdr:rowOff>123825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232833</xdr:colOff>
      <xdr:row>2</xdr:row>
      <xdr:rowOff>80930</xdr:rowOff>
    </xdr:from>
    <xdr:to>
      <xdr:col>16</xdr:col>
      <xdr:colOff>53537</xdr:colOff>
      <xdr:row>22</xdr:row>
      <xdr:rowOff>148163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180974</xdr:colOff>
      <xdr:row>1</xdr:row>
      <xdr:rowOff>180975</xdr:rowOff>
    </xdr:from>
    <xdr:to>
      <xdr:col>14</xdr:col>
      <xdr:colOff>590550</xdr:colOff>
      <xdr:row>15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9524</xdr:rowOff>
    </xdr:from>
    <xdr:to>
      <xdr:col>15</xdr:col>
      <xdr:colOff>600075</xdr:colOff>
      <xdr:row>20</xdr:row>
      <xdr:rowOff>171449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</xdr:row>
      <xdr:rowOff>180474</xdr:rowOff>
    </xdr:from>
    <xdr:to>
      <xdr:col>25</xdr:col>
      <xdr:colOff>561473</xdr:colOff>
      <xdr:row>21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5</xdr:row>
      <xdr:rowOff>38100</xdr:rowOff>
    </xdr:from>
    <xdr:to>
      <xdr:col>16</xdr:col>
      <xdr:colOff>19050</xdr:colOff>
      <xdr:row>19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24</xdr:row>
      <xdr:rowOff>171450</xdr:rowOff>
    </xdr:from>
    <xdr:to>
      <xdr:col>14</xdr:col>
      <xdr:colOff>371475</xdr:colOff>
      <xdr:row>39</xdr:row>
      <xdr:rowOff>57150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685799</xdr:colOff>
      <xdr:row>24</xdr:row>
      <xdr:rowOff>142875</xdr:rowOff>
    </xdr:from>
    <xdr:to>
      <xdr:col>5</xdr:col>
      <xdr:colOff>371474</xdr:colOff>
      <xdr:row>39</xdr:row>
      <xdr:rowOff>28575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10026</xdr:rowOff>
    </xdr:from>
    <xdr:to>
      <xdr:col>16</xdr:col>
      <xdr:colOff>19050</xdr:colOff>
      <xdr:row>17</xdr:row>
      <xdr:rowOff>114300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21</xdr:row>
      <xdr:rowOff>171450</xdr:rowOff>
    </xdr:from>
    <xdr:to>
      <xdr:col>14</xdr:col>
      <xdr:colOff>371475</xdr:colOff>
      <xdr:row>36</xdr:row>
      <xdr:rowOff>57150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685799</xdr:colOff>
      <xdr:row>21</xdr:row>
      <xdr:rowOff>142875</xdr:rowOff>
    </xdr:from>
    <xdr:to>
      <xdr:col>5</xdr:col>
      <xdr:colOff>371474</xdr:colOff>
      <xdr:row>36</xdr:row>
      <xdr:rowOff>28575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13895</xdr:colOff>
      <xdr:row>3</xdr:row>
      <xdr:rowOff>364671</xdr:rowOff>
    </xdr:from>
    <xdr:to>
      <xdr:col>16</xdr:col>
      <xdr:colOff>591553</xdr:colOff>
      <xdr:row>23</xdr:row>
      <xdr:rowOff>160421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43973</xdr:colOff>
      <xdr:row>4</xdr:row>
      <xdr:rowOff>33803</xdr:rowOff>
    </xdr:from>
    <xdr:to>
      <xdr:col>17</xdr:col>
      <xdr:colOff>10025</xdr:colOff>
      <xdr:row>25</xdr:row>
      <xdr:rowOff>40105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18049</xdr:colOff>
      <xdr:row>1</xdr:row>
      <xdr:rowOff>70185</xdr:rowOff>
    </xdr:from>
    <xdr:to>
      <xdr:col>11</xdr:col>
      <xdr:colOff>294273</xdr:colOff>
      <xdr:row>10</xdr:row>
      <xdr:rowOff>60660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4</xdr:row>
      <xdr:rowOff>19050</xdr:rowOff>
    </xdr:from>
    <xdr:to>
      <xdr:col>16</xdr:col>
      <xdr:colOff>276225</xdr:colOff>
      <xdr:row>14</xdr:row>
      <xdr:rowOff>19049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18047</xdr:colOff>
      <xdr:row>11</xdr:row>
      <xdr:rowOff>89235</xdr:rowOff>
    </xdr:from>
    <xdr:to>
      <xdr:col>11</xdr:col>
      <xdr:colOff>313322</xdr:colOff>
      <xdr:row>21</xdr:row>
      <xdr:rowOff>79709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19050</xdr:colOff>
      <xdr:row>15</xdr:row>
      <xdr:rowOff>19050</xdr:rowOff>
    </xdr:from>
    <xdr:to>
      <xdr:col>16</xdr:col>
      <xdr:colOff>342900</xdr:colOff>
      <xdr:row>25</xdr:row>
      <xdr:rowOff>19050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22</xdr:row>
      <xdr:rowOff>148390</xdr:rowOff>
    </xdr:from>
    <xdr:to>
      <xdr:col>11</xdr:col>
      <xdr:colOff>352425</xdr:colOff>
      <xdr:row>32</xdr:row>
      <xdr:rowOff>148390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19051</xdr:colOff>
      <xdr:row>26</xdr:row>
      <xdr:rowOff>57150</xdr:rowOff>
    </xdr:from>
    <xdr:to>
      <xdr:col>16</xdr:col>
      <xdr:colOff>371475</xdr:colOff>
      <xdr:row>36</xdr:row>
      <xdr:rowOff>133350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37600</xdr:colOff>
      <xdr:row>33</xdr:row>
      <xdr:rowOff>175461</xdr:rowOff>
    </xdr:from>
    <xdr:to>
      <xdr:col>11</xdr:col>
      <xdr:colOff>390024</xdr:colOff>
      <xdr:row>43</xdr:row>
      <xdr:rowOff>184986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38</xdr:row>
      <xdr:rowOff>2</xdr:rowOff>
    </xdr:from>
    <xdr:to>
      <xdr:col>16</xdr:col>
      <xdr:colOff>361950</xdr:colOff>
      <xdr:row>48</xdr:row>
      <xdr:rowOff>28575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499984740745262"/>
    <pageSetUpPr fitToPage="1"/>
  </sheetPr>
  <dimension ref="A1:G29"/>
  <sheetViews>
    <sheetView tabSelected="1" workbookViewId="0"/>
  </sheetViews>
  <sheetFormatPr defaultColWidth="0" defaultRowHeight="15" zeroHeight="1"/>
  <cols>
    <col min="1" max="1" width="2.7109375" style="148" customWidth="1"/>
    <col min="2" max="2" width="2.7109375" style="92" customWidth="1"/>
    <col min="3" max="3" width="8.7109375" style="94" customWidth="1"/>
    <col min="4" max="4" width="70.7109375" style="92" customWidth="1"/>
    <col min="5" max="5" width="70.7109375" style="94" customWidth="1"/>
    <col min="6" max="6" width="2.7109375" style="92" customWidth="1"/>
    <col min="7" max="7" width="2.7109375" style="148" customWidth="1"/>
    <col min="8" max="16384" width="9.140625" style="92" hidden="1"/>
  </cols>
  <sheetData>
    <row r="1" spans="1:7" s="148" customFormat="1" ht="15.75" thickBot="1">
      <c r="C1" s="149"/>
      <c r="E1" s="149"/>
    </row>
    <row r="2" spans="1:7">
      <c r="B2" s="128"/>
      <c r="C2" s="129"/>
      <c r="D2" s="130"/>
      <c r="E2" s="129"/>
      <c r="F2" s="131"/>
    </row>
    <row r="3" spans="1:7" ht="15.75">
      <c r="B3" s="132"/>
      <c r="C3" s="162" t="s">
        <v>182</v>
      </c>
      <c r="D3" s="163"/>
      <c r="E3" s="164"/>
      <c r="F3" s="133"/>
    </row>
    <row r="4" spans="1:7" s="93" customFormat="1" ht="30" customHeight="1">
      <c r="A4" s="121"/>
      <c r="B4" s="102"/>
      <c r="C4" s="103" t="s">
        <v>84</v>
      </c>
      <c r="D4" s="134" t="s">
        <v>85</v>
      </c>
      <c r="E4" s="135" t="s">
        <v>86</v>
      </c>
      <c r="F4" s="105"/>
      <c r="G4" s="121"/>
    </row>
    <row r="5" spans="1:7">
      <c r="B5" s="132"/>
      <c r="C5" s="106">
        <v>1</v>
      </c>
      <c r="D5" s="150" t="s">
        <v>87</v>
      </c>
      <c r="E5" s="136" t="s">
        <v>91</v>
      </c>
      <c r="F5" s="133"/>
    </row>
    <row r="6" spans="1:7">
      <c r="B6" s="132"/>
      <c r="C6" s="109">
        <v>2</v>
      </c>
      <c r="D6" s="151" t="s">
        <v>77</v>
      </c>
      <c r="E6" s="137" t="s">
        <v>90</v>
      </c>
      <c r="F6" s="133"/>
    </row>
    <row r="7" spans="1:7">
      <c r="B7" s="132"/>
      <c r="C7" s="109">
        <v>3</v>
      </c>
      <c r="D7" s="151" t="s">
        <v>88</v>
      </c>
      <c r="E7" s="137" t="s">
        <v>89</v>
      </c>
      <c r="F7" s="133"/>
    </row>
    <row r="8" spans="1:7">
      <c r="B8" s="132"/>
      <c r="C8" s="109">
        <v>4</v>
      </c>
      <c r="D8" s="151" t="s">
        <v>94</v>
      </c>
      <c r="E8" s="137" t="s">
        <v>92</v>
      </c>
      <c r="F8" s="133"/>
    </row>
    <row r="9" spans="1:7">
      <c r="B9" s="132"/>
      <c r="C9" s="109">
        <v>5</v>
      </c>
      <c r="D9" s="151" t="s">
        <v>30</v>
      </c>
      <c r="E9" s="137" t="s">
        <v>93</v>
      </c>
      <c r="F9" s="133"/>
    </row>
    <row r="10" spans="1:7">
      <c r="B10" s="132"/>
      <c r="C10" s="109">
        <v>6</v>
      </c>
      <c r="D10" s="151" t="s">
        <v>60</v>
      </c>
      <c r="E10" s="137" t="s">
        <v>95</v>
      </c>
      <c r="F10" s="133"/>
    </row>
    <row r="11" spans="1:7">
      <c r="B11" s="132"/>
      <c r="C11" s="109">
        <v>7</v>
      </c>
      <c r="D11" s="151" t="s">
        <v>39</v>
      </c>
      <c r="E11" s="137" t="s">
        <v>96</v>
      </c>
      <c r="F11" s="133"/>
    </row>
    <row r="12" spans="1:7">
      <c r="B12" s="132"/>
      <c r="C12" s="109">
        <v>8</v>
      </c>
      <c r="D12" s="151" t="s">
        <v>97</v>
      </c>
      <c r="E12" s="137" t="s">
        <v>98</v>
      </c>
      <c r="F12" s="133"/>
    </row>
    <row r="13" spans="1:7">
      <c r="B13" s="132"/>
      <c r="C13" s="109">
        <v>9</v>
      </c>
      <c r="D13" s="151" t="s">
        <v>109</v>
      </c>
      <c r="E13" s="137" t="s">
        <v>98</v>
      </c>
      <c r="F13" s="133"/>
    </row>
    <row r="14" spans="1:7">
      <c r="B14" s="132"/>
      <c r="C14" s="109">
        <v>10</v>
      </c>
      <c r="D14" s="151" t="s">
        <v>61</v>
      </c>
      <c r="E14" s="137" t="s">
        <v>99</v>
      </c>
      <c r="F14" s="133"/>
    </row>
    <row r="15" spans="1:7">
      <c r="B15" s="132"/>
      <c r="C15" s="109">
        <v>10</v>
      </c>
      <c r="D15" s="151" t="s">
        <v>61</v>
      </c>
      <c r="E15" s="137" t="s">
        <v>100</v>
      </c>
      <c r="F15" s="133"/>
    </row>
    <row r="16" spans="1:7">
      <c r="B16" s="132"/>
      <c r="C16" s="109">
        <v>10</v>
      </c>
      <c r="D16" s="151" t="s">
        <v>61</v>
      </c>
      <c r="E16" s="137" t="s">
        <v>101</v>
      </c>
      <c r="F16" s="133"/>
    </row>
    <row r="17" spans="2:6">
      <c r="B17" s="132"/>
      <c r="C17" s="109">
        <v>10</v>
      </c>
      <c r="D17" s="151" t="s">
        <v>61</v>
      </c>
      <c r="E17" s="137" t="s">
        <v>102</v>
      </c>
      <c r="F17" s="133"/>
    </row>
    <row r="18" spans="2:6">
      <c r="B18" s="132"/>
      <c r="C18" s="109">
        <v>10</v>
      </c>
      <c r="D18" s="151" t="s">
        <v>61</v>
      </c>
      <c r="E18" s="137" t="s">
        <v>103</v>
      </c>
      <c r="F18" s="133"/>
    </row>
    <row r="19" spans="2:6">
      <c r="B19" s="132"/>
      <c r="C19" s="109">
        <v>10</v>
      </c>
      <c r="D19" s="151" t="s">
        <v>61</v>
      </c>
      <c r="E19" s="137" t="s">
        <v>104</v>
      </c>
      <c r="F19" s="133"/>
    </row>
    <row r="20" spans="2:6">
      <c r="B20" s="132"/>
      <c r="C20" s="109">
        <v>10</v>
      </c>
      <c r="D20" s="151" t="s">
        <v>61</v>
      </c>
      <c r="E20" s="137" t="s">
        <v>105</v>
      </c>
      <c r="F20" s="133"/>
    </row>
    <row r="21" spans="2:6">
      <c r="B21" s="132"/>
      <c r="C21" s="109">
        <v>10</v>
      </c>
      <c r="D21" s="151" t="s">
        <v>61</v>
      </c>
      <c r="E21" s="137" t="s">
        <v>106</v>
      </c>
      <c r="F21" s="133"/>
    </row>
    <row r="22" spans="2:6">
      <c r="B22" s="132"/>
      <c r="C22" s="113">
        <v>11</v>
      </c>
      <c r="D22" s="152" t="s">
        <v>180</v>
      </c>
      <c r="E22" s="138" t="s">
        <v>126</v>
      </c>
      <c r="F22" s="133"/>
    </row>
    <row r="23" spans="2:6">
      <c r="B23" s="132"/>
      <c r="C23" s="139"/>
      <c r="D23" s="140"/>
      <c r="E23" s="139"/>
      <c r="F23" s="133"/>
    </row>
    <row r="24" spans="2:6">
      <c r="B24" s="132"/>
      <c r="C24" s="141" t="s">
        <v>183</v>
      </c>
      <c r="D24" s="142"/>
      <c r="E24" s="143"/>
      <c r="F24" s="133"/>
    </row>
    <row r="25" spans="2:6" ht="39.950000000000003" customHeight="1">
      <c r="B25" s="132"/>
      <c r="C25" s="166" t="s">
        <v>181</v>
      </c>
      <c r="D25" s="166"/>
      <c r="E25" s="166"/>
      <c r="F25" s="133"/>
    </row>
    <row r="26" spans="2:6" ht="39.950000000000003" customHeight="1">
      <c r="B26" s="132"/>
      <c r="C26" s="166" t="s">
        <v>202</v>
      </c>
      <c r="D26" s="166"/>
      <c r="E26" s="166"/>
      <c r="F26" s="133"/>
    </row>
    <row r="27" spans="2:6" ht="39.950000000000003" customHeight="1">
      <c r="B27" s="132"/>
      <c r="C27" s="165" t="s">
        <v>184</v>
      </c>
      <c r="D27" s="165"/>
      <c r="E27" s="165"/>
      <c r="F27" s="133"/>
    </row>
    <row r="28" spans="2:6" ht="15.75" thickBot="1">
      <c r="B28" s="144"/>
      <c r="C28" s="145"/>
      <c r="D28" s="146"/>
      <c r="E28" s="145"/>
      <c r="F28" s="147"/>
    </row>
    <row r="29" spans="2:6" s="148" customFormat="1">
      <c r="C29" s="149"/>
      <c r="E29" s="149"/>
    </row>
  </sheetData>
  <mergeCells count="4">
    <mergeCell ref="C3:E3"/>
    <mergeCell ref="C27:E27"/>
    <mergeCell ref="C26:E26"/>
    <mergeCell ref="C25:E25"/>
  </mergeCells>
  <hyperlinks>
    <hyperlink ref="D5" location="Perfil!A1" display="PERFIL"/>
    <hyperlink ref="D6" location="Escolaridade!A1" display="ESCOLARIDADE"/>
    <hyperlink ref="D7" location="Ocupação!A1" display="OCUPAÇÃO PRINCIPAL"/>
    <hyperlink ref="D8" location="Registro!A1" display="FORMALIZAÇÃO"/>
    <hyperlink ref="D9" location="Fx.Renda!A1" display="FAIXA DE RENDA INDIVIDUAL MENSAL"/>
    <hyperlink ref="D10" location="'Despesa Transporte'!A1" display="DESPESA MENSAL COM TRANSPORTE PÚBLICO"/>
    <hyperlink ref="D11" location="'Respon. Despesa'!A1" display="RESPONSÁVEL PELO PAGAMENTO DAS DESPESAS COM TRANSPORTE PÚBLICO"/>
    <hyperlink ref="D12" location="'Meio Trabalho'!A1" display="MEIO DE TRANSPORTE UTILIZADO PARA IR AO TRABALHO"/>
    <hyperlink ref="D13" location="'Meio Estudo'!A1" display="MEIO DE TRANSPORTE UTILIZADO PARA IR AOS ESTUDOS"/>
    <hyperlink ref="D14" location="Transporte!A1" display="AVALIAÇÃO DO TRANSPORTE PÚBLICO"/>
    <hyperlink ref="D22" location="Linha!A1" display="20 LINHAS MAIS UTILIZADAS INDICADAS PELOS USUÁRIOS"/>
    <hyperlink ref="D15" location="Transporte!A1" display="AVALIAÇÃO DO TRANSPORTE PÚBLICO"/>
    <hyperlink ref="D16:D21" location="Transporte!A1" display="AVALIAÇÃO DO TRANSPORTE PÚBLICO"/>
  </hyperlinks>
  <printOptions horizontalCentered="1"/>
  <pageMargins left="0" right="0" top="0.78740157480314965" bottom="0.78740157480314965" header="0.31496062992125984" footer="0.31496062992125984"/>
  <pageSetup paperSize="9" scale="8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43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7" width="9.140625" customWidth="1"/>
    <col min="18" max="18" width="2.7109375" customWidth="1"/>
    <col min="19" max="19" width="2.7109375" style="29" customWidth="1"/>
    <col min="20" max="16384" width="9.140625" hidden="1"/>
  </cols>
  <sheetData>
    <row r="1" spans="2:18" s="29" customFormat="1" ht="15.75" thickBot="1"/>
    <row r="2" spans="2:18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.75">
      <c r="B3" s="23"/>
      <c r="C3" s="189" t="s">
        <v>107</v>
      </c>
      <c r="D3" s="189"/>
      <c r="E3" s="189"/>
      <c r="F3" s="189"/>
      <c r="G3" s="189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>
      <c r="B4" s="23"/>
      <c r="C4" s="1" t="s">
        <v>17</v>
      </c>
      <c r="D4" s="31" t="s">
        <v>108</v>
      </c>
      <c r="E4" s="3" t="s">
        <v>3</v>
      </c>
      <c r="F4" s="55" t="s">
        <v>26</v>
      </c>
      <c r="G4" s="55" t="s">
        <v>47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>
      <c r="B5" s="23"/>
      <c r="C5" s="197" t="s">
        <v>19</v>
      </c>
      <c r="D5" s="80" t="s">
        <v>48</v>
      </c>
      <c r="E5" s="42">
        <v>604556</v>
      </c>
      <c r="F5" s="8">
        <f>E5/SUM(E5:E16)</f>
        <v>0.41956279291202353</v>
      </c>
      <c r="G5" s="81">
        <f t="shared" ref="G5:G28" si="0">E5/$E$29</f>
        <v>0.25391686662430213</v>
      </c>
      <c r="H5" s="24"/>
      <c r="I5" s="68">
        <f t="shared" ref="I5:I14" si="1">G5+G17</f>
        <v>0.40676864121069117</v>
      </c>
      <c r="J5" s="24"/>
      <c r="K5" s="24"/>
      <c r="L5" s="24"/>
      <c r="M5" s="24"/>
      <c r="N5" s="24"/>
      <c r="O5" s="24"/>
      <c r="P5" s="24"/>
      <c r="Q5" s="24"/>
      <c r="R5" s="25"/>
    </row>
    <row r="6" spans="2:18">
      <c r="B6" s="23"/>
      <c r="C6" s="198"/>
      <c r="D6" s="69" t="s">
        <v>49</v>
      </c>
      <c r="E6" s="37">
        <v>90721</v>
      </c>
      <c r="F6" s="11">
        <f>E6/SUM($E$5:$E$16)</f>
        <v>6.2960513394576659E-2</v>
      </c>
      <c r="G6" s="38">
        <f t="shared" si="0"/>
        <v>3.8103322201786617E-2</v>
      </c>
      <c r="H6" s="24"/>
      <c r="I6" s="68">
        <f t="shared" si="1"/>
        <v>6.4863134896117933E-2</v>
      </c>
      <c r="J6" s="24"/>
      <c r="K6" s="24"/>
      <c r="L6" s="24"/>
      <c r="M6" s="24"/>
      <c r="N6" s="24"/>
      <c r="O6" s="24"/>
      <c r="P6" s="24"/>
      <c r="Q6" s="24"/>
      <c r="R6" s="25"/>
    </row>
    <row r="7" spans="2:18">
      <c r="B7" s="23"/>
      <c r="C7" s="198"/>
      <c r="D7" s="69" t="s">
        <v>50</v>
      </c>
      <c r="E7" s="37">
        <v>343522</v>
      </c>
      <c r="F7" s="11">
        <f t="shared" ref="F7:F16" si="2">E7/SUM($E$5:$E$16)</f>
        <v>0.23840479582821797</v>
      </c>
      <c r="G7" s="38">
        <f t="shared" si="0"/>
        <v>0.14428114162544661</v>
      </c>
      <c r="H7" s="24"/>
      <c r="I7" s="68">
        <f t="shared" si="1"/>
        <v>0.25755369455769428</v>
      </c>
      <c r="J7" s="24"/>
      <c r="K7" s="24"/>
      <c r="L7" s="24"/>
      <c r="M7" s="24"/>
      <c r="N7" s="24"/>
      <c r="O7" s="24"/>
      <c r="P7" s="24"/>
      <c r="Q7" s="24"/>
      <c r="R7" s="25"/>
    </row>
    <row r="8" spans="2:18">
      <c r="B8" s="23"/>
      <c r="C8" s="198"/>
      <c r="D8" s="69" t="s">
        <v>51</v>
      </c>
      <c r="E8" s="37">
        <v>198789</v>
      </c>
      <c r="F8" s="11">
        <f t="shared" si="2"/>
        <v>0.13795987144315539</v>
      </c>
      <c r="G8" s="38">
        <f t="shared" si="0"/>
        <v>8.349248043089208E-2</v>
      </c>
      <c r="H8" s="24"/>
      <c r="I8" s="68">
        <f t="shared" si="1"/>
        <v>0.1466734931566398</v>
      </c>
      <c r="J8" s="24"/>
      <c r="K8" s="24"/>
      <c r="L8" s="24"/>
      <c r="M8" s="24"/>
      <c r="N8" s="24"/>
      <c r="O8" s="24"/>
      <c r="P8" s="24"/>
      <c r="Q8" s="24"/>
      <c r="R8" s="25"/>
    </row>
    <row r="9" spans="2:18">
      <c r="B9" s="23"/>
      <c r="C9" s="198"/>
      <c r="D9" s="69" t="s">
        <v>52</v>
      </c>
      <c r="E9" s="37">
        <v>31399</v>
      </c>
      <c r="F9" s="11">
        <f t="shared" si="2"/>
        <v>2.1790954245172699E-2</v>
      </c>
      <c r="G9" s="38">
        <f t="shared" si="0"/>
        <v>1.3187753814595277E-2</v>
      </c>
      <c r="H9" s="24"/>
      <c r="I9" s="68">
        <f t="shared" si="1"/>
        <v>2.0716353041533089E-2</v>
      </c>
      <c r="J9" s="24"/>
      <c r="K9" s="24"/>
      <c r="L9" s="24"/>
      <c r="M9" s="24"/>
      <c r="N9" s="24"/>
      <c r="O9" s="24"/>
      <c r="P9" s="24"/>
      <c r="Q9" s="24"/>
      <c r="R9" s="25"/>
    </row>
    <row r="10" spans="2:18">
      <c r="B10" s="23"/>
      <c r="C10" s="198"/>
      <c r="D10" s="69" t="s">
        <v>53</v>
      </c>
      <c r="E10" s="37">
        <v>11393</v>
      </c>
      <c r="F10" s="11">
        <f t="shared" si="2"/>
        <v>7.9067595055655453E-3</v>
      </c>
      <c r="G10" s="38">
        <f t="shared" si="0"/>
        <v>4.7851230679220348E-3</v>
      </c>
      <c r="H10" s="24"/>
      <c r="I10" s="68">
        <f t="shared" si="1"/>
        <v>7.0212325398448742E-3</v>
      </c>
      <c r="J10" s="24"/>
      <c r="K10" s="24"/>
      <c r="L10" s="24"/>
      <c r="M10" s="24"/>
      <c r="N10" s="24"/>
      <c r="O10" s="24"/>
      <c r="P10" s="24"/>
      <c r="Q10" s="24"/>
      <c r="R10" s="25"/>
    </row>
    <row r="11" spans="2:18">
      <c r="B11" s="23"/>
      <c r="C11" s="198"/>
      <c r="D11" s="69" t="s">
        <v>54</v>
      </c>
      <c r="E11" s="37">
        <v>4869</v>
      </c>
      <c r="F11" s="11">
        <f t="shared" si="2"/>
        <v>3.3790934813129675E-3</v>
      </c>
      <c r="G11" s="38">
        <f t="shared" si="0"/>
        <v>2.0450069531916431E-3</v>
      </c>
      <c r="H11" s="24"/>
      <c r="I11" s="68">
        <f t="shared" si="1"/>
        <v>3.1748218441519059E-3</v>
      </c>
      <c r="J11" s="24"/>
      <c r="K11" s="24"/>
      <c r="L11" s="24"/>
      <c r="M11" s="24"/>
      <c r="N11" s="24"/>
      <c r="O11" s="24"/>
      <c r="P11" s="24"/>
      <c r="Q11" s="24"/>
      <c r="R11" s="25"/>
    </row>
    <row r="12" spans="2:18">
      <c r="B12" s="23"/>
      <c r="C12" s="198"/>
      <c r="D12" s="69" t="s">
        <v>55</v>
      </c>
      <c r="E12" s="37">
        <v>1615</v>
      </c>
      <c r="F12" s="11">
        <f t="shared" si="2"/>
        <v>1.1208124814788339E-3</v>
      </c>
      <c r="G12" s="38">
        <f t="shared" si="0"/>
        <v>6.7830894011183069E-4</v>
      </c>
      <c r="H12" s="24"/>
      <c r="I12" s="68">
        <f t="shared" si="1"/>
        <v>1.6174413178765695E-3</v>
      </c>
      <c r="J12" s="24"/>
      <c r="K12" s="24"/>
      <c r="L12" s="24"/>
      <c r="M12" s="24"/>
      <c r="N12" s="24"/>
      <c r="O12" s="24"/>
      <c r="P12" s="24"/>
      <c r="Q12" s="24"/>
      <c r="R12" s="25"/>
    </row>
    <row r="13" spans="2:18">
      <c r="B13" s="23"/>
      <c r="C13" s="198"/>
      <c r="D13" s="69" t="s">
        <v>56</v>
      </c>
      <c r="E13" s="37">
        <v>8517</v>
      </c>
      <c r="F13" s="11">
        <f t="shared" si="2"/>
        <v>5.9108110865357458E-3</v>
      </c>
      <c r="G13" s="38">
        <f t="shared" si="0"/>
        <v>3.5771871473266018E-3</v>
      </c>
      <c r="H13" s="24"/>
      <c r="I13" s="68">
        <f t="shared" si="1"/>
        <v>5.1715281607411581E-3</v>
      </c>
      <c r="J13" s="24"/>
      <c r="K13" s="24"/>
      <c r="L13" s="24"/>
      <c r="M13" s="24"/>
      <c r="N13" s="24"/>
      <c r="O13" s="24"/>
      <c r="P13" s="24"/>
      <c r="Q13" s="24"/>
      <c r="R13" s="25"/>
    </row>
    <row r="14" spans="2:18">
      <c r="B14" s="23"/>
      <c r="C14" s="198"/>
      <c r="D14" s="69" t="s">
        <v>57</v>
      </c>
      <c r="E14" s="37">
        <v>27311</v>
      </c>
      <c r="F14" s="11">
        <f t="shared" si="2"/>
        <v>1.8953875963881383E-2</v>
      </c>
      <c r="G14" s="38">
        <f t="shared" si="0"/>
        <v>1.1470771184764215E-2</v>
      </c>
      <c r="H14" s="24"/>
      <c r="I14" s="68">
        <f t="shared" si="1"/>
        <v>1.5696446879169868E-2</v>
      </c>
      <c r="J14" s="24"/>
      <c r="K14" s="24"/>
      <c r="L14" s="24"/>
      <c r="M14" s="24"/>
      <c r="N14" s="24"/>
      <c r="O14" s="24"/>
      <c r="P14" s="24"/>
      <c r="Q14" s="24"/>
      <c r="R14" s="25"/>
    </row>
    <row r="15" spans="2:18">
      <c r="B15" s="23"/>
      <c r="C15" s="200"/>
      <c r="D15" s="82" t="s">
        <v>58</v>
      </c>
      <c r="E15" s="83">
        <v>118227</v>
      </c>
      <c r="F15" s="11">
        <f t="shared" ref="F15" si="3">E15/SUM($E$5:$E$16)</f>
        <v>8.204971965807932E-2</v>
      </c>
      <c r="G15" s="38">
        <f t="shared" ref="G15" si="4">E15/$E$29</f>
        <v>4.9655994466007061E-2</v>
      </c>
      <c r="H15" s="24"/>
      <c r="I15" s="68"/>
      <c r="J15" s="24"/>
      <c r="K15" s="24"/>
      <c r="L15" s="24"/>
      <c r="M15" s="24"/>
      <c r="N15" s="24"/>
      <c r="O15" s="24"/>
      <c r="P15" s="24"/>
      <c r="Q15" s="24"/>
      <c r="R15" s="25"/>
    </row>
    <row r="16" spans="2:18">
      <c r="B16" s="23"/>
      <c r="C16" s="199"/>
      <c r="D16" s="70"/>
      <c r="E16" s="43"/>
      <c r="F16" s="14">
        <f t="shared" si="2"/>
        <v>0</v>
      </c>
      <c r="G16" s="71">
        <f t="shared" si="0"/>
        <v>0</v>
      </c>
      <c r="H16" s="24"/>
      <c r="I16" s="68">
        <f t="shared" ref="I16" si="5">G16+G28</f>
        <v>0</v>
      </c>
      <c r="J16" s="24"/>
      <c r="K16" s="24"/>
      <c r="L16" s="24"/>
      <c r="M16" s="24"/>
      <c r="N16" s="24"/>
      <c r="O16" s="24"/>
      <c r="P16" s="24"/>
      <c r="Q16" s="24"/>
      <c r="R16" s="25"/>
    </row>
    <row r="17" spans="2:18" s="29" customFormat="1">
      <c r="B17" s="23"/>
      <c r="C17" s="201" t="s">
        <v>21</v>
      </c>
      <c r="D17" s="67" t="s">
        <v>48</v>
      </c>
      <c r="E17" s="34">
        <v>363928</v>
      </c>
      <c r="F17" s="61">
        <f>E17/SUM($E$17:$E$28)</f>
        <v>0.38715662307101473</v>
      </c>
      <c r="G17" s="35">
        <f t="shared" si="0"/>
        <v>0.15285177458638904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 s="29" customFormat="1">
      <c r="B18" s="23"/>
      <c r="C18" s="198"/>
      <c r="D18" s="69" t="s">
        <v>49</v>
      </c>
      <c r="E18" s="37">
        <v>63713</v>
      </c>
      <c r="F18" s="61">
        <f t="shared" ref="F18:F28" si="6">E18/SUM($E$17:$E$28)</f>
        <v>6.7779643022036123E-2</v>
      </c>
      <c r="G18" s="38">
        <f t="shared" si="0"/>
        <v>2.6759812694331312E-2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 s="29" customFormat="1">
      <c r="B19" s="23"/>
      <c r="C19" s="198"/>
      <c r="D19" s="69" t="s">
        <v>50</v>
      </c>
      <c r="E19" s="37">
        <v>269693</v>
      </c>
      <c r="F19" s="61">
        <f t="shared" si="6"/>
        <v>0.28690683636843328</v>
      </c>
      <c r="G19" s="38">
        <f t="shared" si="0"/>
        <v>0.11327255293224765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 s="29" customFormat="1">
      <c r="B20" s="23"/>
      <c r="C20" s="198"/>
      <c r="D20" s="69" t="s">
        <v>51</v>
      </c>
      <c r="E20" s="37">
        <v>150429</v>
      </c>
      <c r="F20" s="61">
        <f t="shared" si="6"/>
        <v>0.16003051057338175</v>
      </c>
      <c r="G20" s="38">
        <f t="shared" si="0"/>
        <v>6.3181012725747721E-2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 s="29" customFormat="1">
      <c r="B21" s="23"/>
      <c r="C21" s="198"/>
      <c r="D21" s="69" t="s">
        <v>52</v>
      </c>
      <c r="E21" s="37">
        <v>17925</v>
      </c>
      <c r="F21" s="61">
        <f t="shared" si="6"/>
        <v>1.9069108363599225E-2</v>
      </c>
      <c r="G21" s="38">
        <f t="shared" si="0"/>
        <v>7.528599226937811E-3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 s="29" customFormat="1">
      <c r="B22" s="23"/>
      <c r="C22" s="198"/>
      <c r="D22" s="69" t="s">
        <v>53</v>
      </c>
      <c r="E22" s="37">
        <v>5324</v>
      </c>
      <c r="F22" s="61">
        <f t="shared" si="6"/>
        <v>5.6638177365580071E-3</v>
      </c>
      <c r="G22" s="38">
        <f t="shared" si="0"/>
        <v>2.2361094719228398E-3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 s="29" customFormat="1">
      <c r="B23" s="23"/>
      <c r="C23" s="198"/>
      <c r="D23" s="69" t="s">
        <v>54</v>
      </c>
      <c r="E23" s="37">
        <v>2690</v>
      </c>
      <c r="F23" s="61">
        <f t="shared" si="6"/>
        <v>2.8616960389445979E-3</v>
      </c>
      <c r="G23" s="38">
        <f t="shared" si="0"/>
        <v>1.1298148909602629E-3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 s="29" customFormat="1">
      <c r="B24" s="23"/>
      <c r="C24" s="198"/>
      <c r="D24" s="69" t="s">
        <v>55</v>
      </c>
      <c r="E24" s="37">
        <v>2236</v>
      </c>
      <c r="F24" s="61">
        <f t="shared" si="6"/>
        <v>2.3787183431524615E-3</v>
      </c>
      <c r="G24" s="38">
        <f t="shared" si="0"/>
        <v>9.3913237776473894E-4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 s="29" customFormat="1">
      <c r="B25" s="23"/>
      <c r="C25" s="198"/>
      <c r="D25" s="69" t="s">
        <v>56</v>
      </c>
      <c r="E25" s="37">
        <v>3796</v>
      </c>
      <c r="F25" s="61">
        <f t="shared" si="6"/>
        <v>4.0382892802355739E-3</v>
      </c>
      <c r="G25" s="38">
        <f t="shared" si="0"/>
        <v>1.5943410134145568E-3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 s="29" customFormat="1">
      <c r="B26" s="23"/>
      <c r="C26" s="198"/>
      <c r="D26" s="69" t="s">
        <v>57</v>
      </c>
      <c r="E26" s="37">
        <v>10061</v>
      </c>
      <c r="F26" s="61">
        <f t="shared" si="6"/>
        <v>1.0703168716662305E-2</v>
      </c>
      <c r="G26" s="38">
        <f t="shared" si="0"/>
        <v>4.2256756944056527E-3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 s="29" customFormat="1">
      <c r="B27" s="23"/>
      <c r="C27" s="200"/>
      <c r="D27" s="82" t="s">
        <v>58</v>
      </c>
      <c r="E27" s="83">
        <v>50207</v>
      </c>
      <c r="F27" s="61">
        <f t="shared" si="6"/>
        <v>5.3411588485981945E-2</v>
      </c>
      <c r="G27" s="38">
        <f t="shared" si="0"/>
        <v>2.1087217929532311E-2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 s="29" customFormat="1">
      <c r="B28" s="23"/>
      <c r="C28" s="200"/>
      <c r="D28" s="82"/>
      <c r="E28" s="83"/>
      <c r="F28" s="84">
        <f t="shared" si="6"/>
        <v>0</v>
      </c>
      <c r="G28" s="85">
        <f t="shared" si="0"/>
        <v>0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 s="29" customFormat="1">
      <c r="B29" s="23"/>
      <c r="C29" s="86" t="s">
        <v>15</v>
      </c>
      <c r="D29" s="87"/>
      <c r="E29" s="88">
        <f>SUM(E5:E28)</f>
        <v>2380921</v>
      </c>
      <c r="F29" s="89"/>
      <c r="G29" s="18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s="29" customFormat="1" ht="15.75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</row>
    <row r="31" spans="2:18" s="29" customFormat="1"/>
    <row r="32" spans="2:18" s="29" customFormat="1" hidden="1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2:18" s="29" customFormat="1" hidden="1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2:18" s="29" customFormat="1" hidden="1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2:18" s="29" customFormat="1" hidden="1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2:18" s="29" customFormat="1" hidden="1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2:18" s="29" customFormat="1" hidden="1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2:18" s="29" customFormat="1" hidden="1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2:18" s="29" customFormat="1" hidden="1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2:18" s="29" customFormat="1" hidden="1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2:18" s="29" customFormat="1" hidden="1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2:18" ht="15" customHeight="1"/>
    <row r="43" spans="2:18" ht="15" customHeight="1"/>
  </sheetData>
  <mergeCells count="3">
    <mergeCell ref="C3:G3"/>
    <mergeCell ref="C5:C16"/>
    <mergeCell ref="C17:C28"/>
  </mergeCells>
  <printOptions horizontalCentered="1"/>
  <pageMargins left="0" right="0" top="0.78740157480314965" bottom="0.78740157480314965" header="0.31496062992125984" footer="0.31496062992125984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50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5" width="15.7109375" customWidth="1"/>
    <col min="6" max="6" width="15.7109375" style="30" customWidth="1"/>
    <col min="7" max="7" width="2.7109375" customWidth="1"/>
    <col min="8" max="16" width="9.140625" customWidth="1"/>
    <col min="17" max="18" width="2.7109375" customWidth="1"/>
    <col min="19" max="19" width="2.7109375" style="29" customWidth="1"/>
    <col min="20" max="16384" width="9.140625" hidden="1"/>
  </cols>
  <sheetData>
    <row r="1" spans="2:18" s="29" customFormat="1" ht="15" customHeight="1" thickBot="1">
      <c r="F1" s="75"/>
    </row>
    <row r="2" spans="2:18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" customHeight="1">
      <c r="B3" s="23"/>
      <c r="C3" s="188" t="s">
        <v>61</v>
      </c>
      <c r="D3" s="188"/>
      <c r="E3" s="188"/>
      <c r="F3" s="188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 customHeight="1">
      <c r="B4" s="23"/>
      <c r="C4" s="1" t="s">
        <v>62</v>
      </c>
      <c r="D4" s="31" t="s">
        <v>76</v>
      </c>
      <c r="E4" s="3" t="s">
        <v>3</v>
      </c>
      <c r="F4" s="55" t="s">
        <v>18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 ht="15" customHeight="1">
      <c r="B5" s="23"/>
      <c r="C5" s="202" t="s">
        <v>68</v>
      </c>
      <c r="D5" s="57" t="s">
        <v>63</v>
      </c>
      <c r="E5" s="10">
        <v>40533</v>
      </c>
      <c r="F5" s="53">
        <f>E5/SUM($E$5:$E$9)</f>
        <v>3.9446677936311909E-2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</row>
    <row r="6" spans="2:18" ht="15" customHeight="1">
      <c r="B6" s="23"/>
      <c r="C6" s="202"/>
      <c r="D6" s="57" t="s">
        <v>64</v>
      </c>
      <c r="E6" s="10">
        <v>252485</v>
      </c>
      <c r="F6" s="53">
        <f>E6/SUM($E$5:$E$9)</f>
        <v>0.24571816738829377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5"/>
    </row>
    <row r="7" spans="2:18" ht="15" customHeight="1">
      <c r="B7" s="23"/>
      <c r="C7" s="202"/>
      <c r="D7" s="57" t="s">
        <v>65</v>
      </c>
      <c r="E7" s="10">
        <v>436616</v>
      </c>
      <c r="F7" s="53">
        <f>E7/SUM($E$5:$E$9)</f>
        <v>0.42491428549184024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5"/>
    </row>
    <row r="8" spans="2:18" ht="15" customHeight="1">
      <c r="B8" s="23"/>
      <c r="C8" s="202"/>
      <c r="D8" s="57" t="s">
        <v>66</v>
      </c>
      <c r="E8" s="10">
        <v>190578</v>
      </c>
      <c r="F8" s="53">
        <f>E8/SUM($E$5:$E$9)</f>
        <v>0.18547033251292652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5"/>
    </row>
    <row r="9" spans="2:18" ht="15" customHeight="1">
      <c r="B9" s="23"/>
      <c r="C9" s="203"/>
      <c r="D9" s="58" t="s">
        <v>67</v>
      </c>
      <c r="E9" s="13">
        <v>107327</v>
      </c>
      <c r="F9" s="54">
        <f>E9/SUM($E$5:$E$9)</f>
        <v>0.10445053667062759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5"/>
    </row>
    <row r="10" spans="2:18" ht="15" customHeight="1">
      <c r="B10" s="23"/>
      <c r="C10" s="202" t="s">
        <v>69</v>
      </c>
      <c r="D10" s="57" t="s">
        <v>63</v>
      </c>
      <c r="E10" s="10">
        <v>40066</v>
      </c>
      <c r="F10" s="53">
        <f>E10/SUM($E$10:$E$14)</f>
        <v>3.8752559500838092E-2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5"/>
    </row>
    <row r="11" spans="2:18" ht="15" customHeight="1">
      <c r="B11" s="23"/>
      <c r="C11" s="202"/>
      <c r="D11" s="57" t="s">
        <v>64</v>
      </c>
      <c r="E11" s="10">
        <v>281787</v>
      </c>
      <c r="F11" s="53">
        <f>E11/SUM($E$10:$E$14)</f>
        <v>0.27254948045880956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5"/>
    </row>
    <row r="12" spans="2:18" ht="15" customHeight="1">
      <c r="B12" s="23"/>
      <c r="C12" s="202"/>
      <c r="D12" s="57" t="s">
        <v>65</v>
      </c>
      <c r="E12" s="10">
        <v>451500</v>
      </c>
      <c r="F12" s="53">
        <f>E12/SUM($E$10:$E$14)</f>
        <v>0.43669896207828085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5"/>
    </row>
    <row r="13" spans="2:18" ht="15" customHeight="1">
      <c r="B13" s="23"/>
      <c r="C13" s="202"/>
      <c r="D13" s="57" t="s">
        <v>66</v>
      </c>
      <c r="E13" s="10">
        <v>177386</v>
      </c>
      <c r="F13" s="53">
        <f>E13/SUM($E$10:$E$14)</f>
        <v>0.17157094592960781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5"/>
    </row>
    <row r="14" spans="2:18" ht="15" customHeight="1">
      <c r="B14" s="23"/>
      <c r="C14" s="203"/>
      <c r="D14" s="58" t="s">
        <v>67</v>
      </c>
      <c r="E14" s="13">
        <v>83154</v>
      </c>
      <c r="F14" s="54">
        <f>E14/SUM($E$10:$E$14)</f>
        <v>8.0428052032463712E-2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  <row r="15" spans="2:18" ht="15" customHeight="1">
      <c r="B15" s="23"/>
      <c r="C15" s="202" t="s">
        <v>70</v>
      </c>
      <c r="D15" s="57" t="s">
        <v>63</v>
      </c>
      <c r="E15" s="10">
        <v>39849</v>
      </c>
      <c r="F15" s="53">
        <f>E15/SUM($E$15:$E$19)</f>
        <v>3.8240783835786017E-2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5"/>
    </row>
    <row r="16" spans="2:18" ht="15" customHeight="1">
      <c r="B16" s="23"/>
      <c r="C16" s="202"/>
      <c r="D16" s="57" t="s">
        <v>64</v>
      </c>
      <c r="E16" s="10">
        <v>238053</v>
      </c>
      <c r="F16" s="53">
        <f>E16/SUM($E$15:$E$19)</f>
        <v>0.22844571543728498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5"/>
    </row>
    <row r="17" spans="2:18" ht="15" customHeight="1">
      <c r="B17" s="23"/>
      <c r="C17" s="202"/>
      <c r="D17" s="57" t="s">
        <v>65</v>
      </c>
      <c r="E17" s="10">
        <v>427348</v>
      </c>
      <c r="F17" s="53">
        <f>E17/SUM($E$15:$E$19)</f>
        <v>0.41010119427477437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 ht="15" customHeight="1">
      <c r="B18" s="23"/>
      <c r="C18" s="202"/>
      <c r="D18" s="57" t="s">
        <v>66</v>
      </c>
      <c r="E18" s="10">
        <v>207284</v>
      </c>
      <c r="F18" s="53">
        <f>E18/SUM($E$15:$E$19)</f>
        <v>0.19891848318946698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 ht="15" customHeight="1">
      <c r="B19" s="23"/>
      <c r="C19" s="203"/>
      <c r="D19" s="58" t="s">
        <v>67</v>
      </c>
      <c r="E19" s="13">
        <v>129521</v>
      </c>
      <c r="F19" s="54">
        <f>E19/SUM($E$15:$E$19)</f>
        <v>0.12429382326268767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 ht="15" customHeight="1">
      <c r="B20" s="23"/>
      <c r="C20" s="202" t="s">
        <v>71</v>
      </c>
      <c r="D20" s="57" t="s">
        <v>63</v>
      </c>
      <c r="E20" s="10">
        <v>47497</v>
      </c>
      <c r="F20" s="53">
        <f>E20/SUM($E$20:$E$24)</f>
        <v>4.4618860409298217E-2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 ht="15" customHeight="1">
      <c r="B21" s="23"/>
      <c r="C21" s="202"/>
      <c r="D21" s="57" t="s">
        <v>64</v>
      </c>
      <c r="E21" s="10">
        <v>255675</v>
      </c>
      <c r="F21" s="53">
        <f t="shared" ref="F21:F24" si="0">E21/SUM($E$20:$E$24)</f>
        <v>0.24018205644877197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 ht="15" customHeight="1">
      <c r="B22" s="23"/>
      <c r="C22" s="202"/>
      <c r="D22" s="57" t="s">
        <v>65</v>
      </c>
      <c r="E22" s="10">
        <v>446130</v>
      </c>
      <c r="F22" s="53">
        <f t="shared" si="0"/>
        <v>0.41909619964208716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 ht="15" customHeight="1">
      <c r="B23" s="23"/>
      <c r="C23" s="202"/>
      <c r="D23" s="57" t="s">
        <v>66</v>
      </c>
      <c r="E23" s="10">
        <v>189436</v>
      </c>
      <c r="F23" s="53">
        <f t="shared" si="0"/>
        <v>0.17795689076143373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 ht="15" customHeight="1">
      <c r="B24" s="23"/>
      <c r="C24" s="203"/>
      <c r="D24" s="58" t="s">
        <v>67</v>
      </c>
      <c r="E24" s="73">
        <v>125767</v>
      </c>
      <c r="F24" s="74">
        <f t="shared" si="0"/>
        <v>0.11814599273840894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 ht="15" customHeight="1">
      <c r="B25" s="23"/>
      <c r="C25" s="202" t="s">
        <v>72</v>
      </c>
      <c r="D25" s="57" t="s">
        <v>63</v>
      </c>
      <c r="E25" s="7">
        <v>57318</v>
      </c>
      <c r="F25" s="47">
        <f>E25/SUM($E$25:$E$29)</f>
        <v>5.4526307578298683E-2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 ht="15" customHeight="1">
      <c r="B26" s="23"/>
      <c r="C26" s="202"/>
      <c r="D26" s="57" t="s">
        <v>64</v>
      </c>
      <c r="E26" s="10">
        <v>305780</v>
      </c>
      <c r="F26" s="53">
        <f t="shared" ref="F26:F29" si="1">E26/SUM($E$25:$E$29)</f>
        <v>0.29088688250274208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 ht="15" customHeight="1">
      <c r="B27" s="23"/>
      <c r="C27" s="202"/>
      <c r="D27" s="57" t="s">
        <v>65</v>
      </c>
      <c r="E27" s="10">
        <v>447628</v>
      </c>
      <c r="F27" s="53">
        <f t="shared" si="1"/>
        <v>0.4258261280689955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 ht="15" customHeight="1">
      <c r="B28" s="23"/>
      <c r="C28" s="202"/>
      <c r="D28" s="57" t="s">
        <v>66</v>
      </c>
      <c r="E28" s="10">
        <v>157717</v>
      </c>
      <c r="F28" s="53">
        <f t="shared" si="1"/>
        <v>0.15003534059678519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 ht="15" customHeight="1">
      <c r="B29" s="23"/>
      <c r="C29" s="203"/>
      <c r="D29" s="58" t="s">
        <v>67</v>
      </c>
      <c r="E29" s="13">
        <v>82756</v>
      </c>
      <c r="F29" s="54">
        <f t="shared" si="1"/>
        <v>7.872534125317851E-2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ht="15" customHeight="1">
      <c r="B30" s="23"/>
      <c r="C30" s="202" t="s">
        <v>73</v>
      </c>
      <c r="D30" s="57" t="s">
        <v>63</v>
      </c>
      <c r="E30" s="7">
        <v>56612</v>
      </c>
      <c r="F30" s="47">
        <f>E30/SUM($E$30:$E$34)</f>
        <v>5.7192215021392025E-2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5"/>
    </row>
    <row r="31" spans="2:18" ht="15" customHeight="1">
      <c r="B31" s="23"/>
      <c r="C31" s="202"/>
      <c r="D31" s="57" t="s">
        <v>64</v>
      </c>
      <c r="E31" s="10">
        <v>368919</v>
      </c>
      <c r="F31" s="53">
        <f t="shared" ref="F31:F34" si="2">E31/SUM($E$30:$E$34)</f>
        <v>0.37270004192533251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5"/>
    </row>
    <row r="32" spans="2:18" ht="15" customHeight="1">
      <c r="B32" s="23"/>
      <c r="C32" s="202"/>
      <c r="D32" s="57" t="s">
        <v>65</v>
      </c>
      <c r="E32" s="10">
        <v>412247</v>
      </c>
      <c r="F32" s="53">
        <f t="shared" si="2"/>
        <v>0.41647210955139896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5"/>
    </row>
    <row r="33" spans="2:18" ht="15" customHeight="1">
      <c r="B33" s="23"/>
      <c r="C33" s="202"/>
      <c r="D33" s="57" t="s">
        <v>66</v>
      </c>
      <c r="E33" s="10">
        <v>101138</v>
      </c>
      <c r="F33" s="53">
        <f t="shared" si="2"/>
        <v>0.10217456092053886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5"/>
    </row>
    <row r="34" spans="2:18" ht="15" customHeight="1">
      <c r="B34" s="23"/>
      <c r="C34" s="203"/>
      <c r="D34" s="58" t="s">
        <v>67</v>
      </c>
      <c r="E34" s="13">
        <v>50939</v>
      </c>
      <c r="F34" s="54">
        <f t="shared" si="2"/>
        <v>5.1461072581337669E-2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5"/>
    </row>
    <row r="35" spans="2:18" ht="15" customHeight="1">
      <c r="B35" s="23"/>
      <c r="C35" s="202" t="s">
        <v>74</v>
      </c>
      <c r="D35" s="57" t="s">
        <v>63</v>
      </c>
      <c r="E35" s="7">
        <v>84735</v>
      </c>
      <c r="F35" s="47">
        <f>E35/SUM($E$35:$E$39)</f>
        <v>9.5457126248766441E-2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5"/>
    </row>
    <row r="36" spans="2:18" ht="15" customHeight="1">
      <c r="B36" s="23"/>
      <c r="C36" s="202"/>
      <c r="D36" s="57" t="s">
        <v>64</v>
      </c>
      <c r="E36" s="10">
        <v>393953</v>
      </c>
      <c r="F36" s="53">
        <f t="shared" ref="F36:F39" si="3">E36/SUM($E$35:$E$39)</f>
        <v>0.4438026937756569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5"/>
    </row>
    <row r="37" spans="2:18" ht="15" customHeight="1">
      <c r="B37" s="23"/>
      <c r="C37" s="202"/>
      <c r="D37" s="57" t="s">
        <v>65</v>
      </c>
      <c r="E37" s="10">
        <v>319064</v>
      </c>
      <c r="F37" s="53">
        <f t="shared" si="3"/>
        <v>0.35943745240380498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5"/>
    </row>
    <row r="38" spans="2:18" ht="15" customHeight="1">
      <c r="B38" s="23"/>
      <c r="C38" s="202"/>
      <c r="D38" s="57" t="s">
        <v>66</v>
      </c>
      <c r="E38" s="10">
        <v>53706</v>
      </c>
      <c r="F38" s="53">
        <f t="shared" si="3"/>
        <v>6.0501804712530249E-2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</row>
    <row r="39" spans="2:18" ht="15" customHeight="1">
      <c r="B39" s="23"/>
      <c r="C39" s="203"/>
      <c r="D39" s="58" t="s">
        <v>67</v>
      </c>
      <c r="E39" s="13">
        <v>36218</v>
      </c>
      <c r="F39" s="54">
        <f t="shared" si="3"/>
        <v>4.0800922859241438E-2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</row>
    <row r="40" spans="2:18" ht="15" customHeight="1">
      <c r="B40" s="23"/>
      <c r="C40" s="202" t="s">
        <v>75</v>
      </c>
      <c r="D40" s="57" t="s">
        <v>63</v>
      </c>
      <c r="E40" s="7">
        <v>124399</v>
      </c>
      <c r="F40" s="47">
        <f>E40/SUM($E$40:$E$44)</f>
        <v>0.14083389278650701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5"/>
    </row>
    <row r="41" spans="2:18" ht="15" customHeight="1">
      <c r="B41" s="23"/>
      <c r="C41" s="202"/>
      <c r="D41" s="57" t="s">
        <v>64</v>
      </c>
      <c r="E41" s="10">
        <v>387650</v>
      </c>
      <c r="F41" s="53">
        <f t="shared" ref="F41:F44" si="4">E41/SUM($E$40:$E$44)</f>
        <v>0.43886412703228678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5"/>
    </row>
    <row r="42" spans="2:18" ht="15" customHeight="1">
      <c r="B42" s="23"/>
      <c r="C42" s="202"/>
      <c r="D42" s="57" t="s">
        <v>65</v>
      </c>
      <c r="E42" s="10">
        <v>273632</v>
      </c>
      <c r="F42" s="53">
        <f t="shared" si="4"/>
        <v>0.30978271329317347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5"/>
    </row>
    <row r="43" spans="2:18" ht="15" customHeight="1">
      <c r="B43" s="23"/>
      <c r="C43" s="202"/>
      <c r="D43" s="57" t="s">
        <v>66</v>
      </c>
      <c r="E43" s="10">
        <v>58473</v>
      </c>
      <c r="F43" s="53">
        <f t="shared" si="4"/>
        <v>6.6198122275142282E-2</v>
      </c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</row>
    <row r="44" spans="2:18" ht="15" customHeight="1">
      <c r="B44" s="23"/>
      <c r="C44" s="203"/>
      <c r="D44" s="58" t="s">
        <v>67</v>
      </c>
      <c r="E44" s="13">
        <v>39149</v>
      </c>
      <c r="F44" s="54">
        <f t="shared" si="4"/>
        <v>4.4321144612890481E-2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5"/>
    </row>
    <row r="45" spans="2:18" ht="15" customHeight="1"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5"/>
    </row>
    <row r="46" spans="2:18" ht="15" customHeight="1"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5"/>
    </row>
    <row r="47" spans="2:18" ht="15" customHeight="1"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5"/>
    </row>
    <row r="48" spans="2:18" ht="15" customHeight="1"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5"/>
    </row>
    <row r="49" spans="2:18" ht="15" customHeight="1" thickBot="1">
      <c r="B49" s="26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8"/>
    </row>
    <row r="50" spans="2:18" s="29" customFormat="1" ht="15" customHeight="1">
      <c r="F50" s="75"/>
    </row>
  </sheetData>
  <mergeCells count="9">
    <mergeCell ref="C30:C34"/>
    <mergeCell ref="C35:C39"/>
    <mergeCell ref="C40:C44"/>
    <mergeCell ref="C3:F3"/>
    <mergeCell ref="C5:C9"/>
    <mergeCell ref="C10:C14"/>
    <mergeCell ref="C15:C19"/>
    <mergeCell ref="C20:C24"/>
    <mergeCell ref="C25:C29"/>
  </mergeCells>
  <printOptions horizontalCentered="1"/>
  <pageMargins left="0" right="0" top="0" bottom="0" header="0.31496062992125984" footer="0.31496062992125984"/>
  <pageSetup paperSize="9" scale="7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26"/>
  <sheetViews>
    <sheetView workbookViewId="0"/>
  </sheetViews>
  <sheetFormatPr defaultColWidth="0" defaultRowHeight="15" customHeight="1" zeroHeight="1"/>
  <cols>
    <col min="1" max="1" width="2.7109375" style="119" customWidth="1"/>
    <col min="2" max="2" width="2.7109375" style="90" customWidth="1"/>
    <col min="3" max="3" width="9.140625" style="91" customWidth="1"/>
    <col min="4" max="4" width="12.7109375" style="91" customWidth="1"/>
    <col min="5" max="6" width="40.7109375" style="91" customWidth="1"/>
    <col min="7" max="7" width="15.7109375" style="95" customWidth="1"/>
    <col min="8" max="8" width="2.7109375" style="90" customWidth="1"/>
    <col min="9" max="9" width="2.7109375" style="119" customWidth="1"/>
    <col min="10" max="16384" width="9.140625" style="90" hidden="1"/>
  </cols>
  <sheetData>
    <row r="1" spans="1:9" s="119" customFormat="1" ht="15" customHeight="1" thickBot="1">
      <c r="C1" s="120"/>
      <c r="D1" s="120"/>
      <c r="E1" s="120"/>
      <c r="F1" s="120"/>
      <c r="G1" s="122"/>
    </row>
    <row r="2" spans="1:9" ht="15" customHeight="1">
      <c r="B2" s="97"/>
      <c r="C2" s="98"/>
      <c r="D2" s="98"/>
      <c r="E2" s="98"/>
      <c r="F2" s="98"/>
      <c r="G2" s="123"/>
      <c r="H2" s="99"/>
    </row>
    <row r="3" spans="1:9" ht="15" customHeight="1">
      <c r="B3" s="100"/>
      <c r="C3" s="162" t="s">
        <v>185</v>
      </c>
      <c r="D3" s="163"/>
      <c r="E3" s="163"/>
      <c r="F3" s="163"/>
      <c r="G3" s="164"/>
      <c r="H3" s="101"/>
    </row>
    <row r="4" spans="1:9" s="93" customFormat="1" ht="30" customHeight="1">
      <c r="A4" s="121"/>
      <c r="B4" s="102"/>
      <c r="C4" s="103" t="s">
        <v>127</v>
      </c>
      <c r="D4" s="104" t="s">
        <v>126</v>
      </c>
      <c r="E4" s="104" t="s">
        <v>148</v>
      </c>
      <c r="F4" s="104" t="s">
        <v>149</v>
      </c>
      <c r="G4" s="96" t="s">
        <v>3</v>
      </c>
      <c r="H4" s="105"/>
      <c r="I4" s="121"/>
    </row>
    <row r="5" spans="1:9" ht="15" customHeight="1">
      <c r="B5" s="100"/>
      <c r="C5" s="106" t="s">
        <v>128</v>
      </c>
      <c r="D5" s="107" t="s">
        <v>186</v>
      </c>
      <c r="E5" s="108" t="s">
        <v>150</v>
      </c>
      <c r="F5" s="108" t="s">
        <v>151</v>
      </c>
      <c r="G5" s="124">
        <v>2910</v>
      </c>
      <c r="H5" s="101"/>
    </row>
    <row r="6" spans="1:9" ht="15" customHeight="1">
      <c r="B6" s="100"/>
      <c r="C6" s="109" t="s">
        <v>129</v>
      </c>
      <c r="D6" s="110" t="s">
        <v>110</v>
      </c>
      <c r="E6" s="112" t="s">
        <v>152</v>
      </c>
      <c r="F6" s="111" t="s">
        <v>153</v>
      </c>
      <c r="G6" s="125">
        <v>2702</v>
      </c>
      <c r="H6" s="101"/>
    </row>
    <row r="7" spans="1:9" ht="15" customHeight="1">
      <c r="B7" s="100"/>
      <c r="C7" s="109" t="s">
        <v>130</v>
      </c>
      <c r="D7" s="110" t="s">
        <v>111</v>
      </c>
      <c r="E7" s="111" t="s">
        <v>154</v>
      </c>
      <c r="F7" s="111" t="s">
        <v>155</v>
      </c>
      <c r="G7" s="125">
        <v>2309</v>
      </c>
      <c r="H7" s="101"/>
    </row>
    <row r="8" spans="1:9" ht="15" customHeight="1">
      <c r="B8" s="100"/>
      <c r="C8" s="109" t="s">
        <v>131</v>
      </c>
      <c r="D8" s="110" t="s">
        <v>112</v>
      </c>
      <c r="E8" s="111" t="s">
        <v>156</v>
      </c>
      <c r="F8" s="111" t="s">
        <v>157</v>
      </c>
      <c r="G8" s="125">
        <v>2303</v>
      </c>
      <c r="H8" s="101"/>
    </row>
    <row r="9" spans="1:9" ht="15" customHeight="1">
      <c r="B9" s="100"/>
      <c r="C9" s="109" t="s">
        <v>132</v>
      </c>
      <c r="D9" s="110" t="s">
        <v>113</v>
      </c>
      <c r="E9" s="111" t="s">
        <v>158</v>
      </c>
      <c r="F9" s="111" t="s">
        <v>159</v>
      </c>
      <c r="G9" s="125">
        <v>2047</v>
      </c>
      <c r="H9" s="101"/>
    </row>
    <row r="10" spans="1:9" ht="15" customHeight="1">
      <c r="B10" s="100"/>
      <c r="C10" s="109" t="s">
        <v>133</v>
      </c>
      <c r="D10" s="110" t="s">
        <v>115</v>
      </c>
      <c r="E10" s="111" t="s">
        <v>162</v>
      </c>
      <c r="F10" s="111" t="s">
        <v>163</v>
      </c>
      <c r="G10" s="125">
        <v>1739</v>
      </c>
      <c r="H10" s="101"/>
    </row>
    <row r="11" spans="1:9" ht="15" customHeight="1">
      <c r="B11" s="100"/>
      <c r="C11" s="109" t="s">
        <v>134</v>
      </c>
      <c r="D11" s="110" t="s">
        <v>116</v>
      </c>
      <c r="E11" s="111" t="s">
        <v>164</v>
      </c>
      <c r="F11" s="111" t="s">
        <v>165</v>
      </c>
      <c r="G11" s="125">
        <v>1716</v>
      </c>
      <c r="H11" s="101"/>
    </row>
    <row r="12" spans="1:9" ht="15" customHeight="1">
      <c r="B12" s="100"/>
      <c r="C12" s="109" t="s">
        <v>135</v>
      </c>
      <c r="D12" s="110" t="s">
        <v>114</v>
      </c>
      <c r="E12" s="111" t="s">
        <v>160</v>
      </c>
      <c r="F12" s="111" t="s">
        <v>161</v>
      </c>
      <c r="G12" s="125">
        <v>1702</v>
      </c>
      <c r="H12" s="101"/>
    </row>
    <row r="13" spans="1:9" ht="15" customHeight="1">
      <c r="B13" s="100"/>
      <c r="C13" s="109" t="s">
        <v>136</v>
      </c>
      <c r="D13" s="110" t="s">
        <v>117</v>
      </c>
      <c r="E13" s="111" t="s">
        <v>166</v>
      </c>
      <c r="F13" s="111" t="s">
        <v>167</v>
      </c>
      <c r="G13" s="125">
        <v>1659</v>
      </c>
      <c r="H13" s="101"/>
    </row>
    <row r="14" spans="1:9" ht="15" customHeight="1">
      <c r="B14" s="100"/>
      <c r="C14" s="109" t="s">
        <v>137</v>
      </c>
      <c r="D14" s="110" t="s">
        <v>120</v>
      </c>
      <c r="E14" s="111" t="s">
        <v>169</v>
      </c>
      <c r="F14" s="111" t="s">
        <v>170</v>
      </c>
      <c r="G14" s="125">
        <v>1623</v>
      </c>
      <c r="H14" s="101"/>
    </row>
    <row r="15" spans="1:9" ht="15" customHeight="1">
      <c r="B15" s="100"/>
      <c r="C15" s="109" t="s">
        <v>138</v>
      </c>
      <c r="D15" s="110" t="s">
        <v>118</v>
      </c>
      <c r="E15" s="111" t="s">
        <v>166</v>
      </c>
      <c r="F15" s="111" t="s">
        <v>168</v>
      </c>
      <c r="G15" s="125">
        <v>1585</v>
      </c>
      <c r="H15" s="101"/>
    </row>
    <row r="16" spans="1:9" ht="15" customHeight="1">
      <c r="B16" s="100"/>
      <c r="C16" s="109" t="s">
        <v>139</v>
      </c>
      <c r="D16" s="110" t="s">
        <v>124</v>
      </c>
      <c r="E16" s="111" t="s">
        <v>177</v>
      </c>
      <c r="F16" s="111" t="s">
        <v>178</v>
      </c>
      <c r="G16" s="125">
        <v>1574</v>
      </c>
      <c r="H16" s="101"/>
    </row>
    <row r="17" spans="2:8" ht="15" customHeight="1">
      <c r="B17" s="100"/>
      <c r="C17" s="109" t="s">
        <v>140</v>
      </c>
      <c r="D17" s="110" t="s">
        <v>121</v>
      </c>
      <c r="E17" s="111" t="s">
        <v>171</v>
      </c>
      <c r="F17" s="112" t="s">
        <v>172</v>
      </c>
      <c r="G17" s="125">
        <v>1569</v>
      </c>
      <c r="H17" s="101"/>
    </row>
    <row r="18" spans="2:8" ht="15" customHeight="1">
      <c r="B18" s="100"/>
      <c r="C18" s="109" t="s">
        <v>141</v>
      </c>
      <c r="D18" s="110" t="s">
        <v>119</v>
      </c>
      <c r="E18" s="111" t="s">
        <v>162</v>
      </c>
      <c r="F18" s="111" t="s">
        <v>189</v>
      </c>
      <c r="G18" s="125">
        <v>1539</v>
      </c>
      <c r="H18" s="101"/>
    </row>
    <row r="19" spans="2:8" ht="15" customHeight="1">
      <c r="B19" s="100"/>
      <c r="C19" s="109" t="s">
        <v>142</v>
      </c>
      <c r="D19" s="110" t="s">
        <v>122</v>
      </c>
      <c r="E19" s="111" t="s">
        <v>173</v>
      </c>
      <c r="F19" s="112" t="s">
        <v>174</v>
      </c>
      <c r="G19" s="125">
        <v>1529</v>
      </c>
      <c r="H19" s="101"/>
    </row>
    <row r="20" spans="2:8" ht="15" customHeight="1">
      <c r="B20" s="100"/>
      <c r="C20" s="109" t="s">
        <v>143</v>
      </c>
      <c r="D20" s="110" t="s">
        <v>123</v>
      </c>
      <c r="E20" s="111" t="s">
        <v>175</v>
      </c>
      <c r="F20" s="111" t="s">
        <v>176</v>
      </c>
      <c r="G20" s="125">
        <v>1526</v>
      </c>
      <c r="H20" s="101"/>
    </row>
    <row r="21" spans="2:8" ht="15" customHeight="1">
      <c r="B21" s="100"/>
      <c r="C21" s="109" t="s">
        <v>144</v>
      </c>
      <c r="D21" s="110" t="s">
        <v>188</v>
      </c>
      <c r="E21" s="111" t="s">
        <v>192</v>
      </c>
      <c r="F21" s="112" t="s">
        <v>193</v>
      </c>
      <c r="G21" s="125">
        <v>1490</v>
      </c>
      <c r="H21" s="101"/>
    </row>
    <row r="22" spans="2:8" ht="15" customHeight="1">
      <c r="B22" s="100"/>
      <c r="C22" s="109" t="s">
        <v>145</v>
      </c>
      <c r="D22" s="110" t="s">
        <v>203</v>
      </c>
      <c r="E22" s="111" t="s">
        <v>204</v>
      </c>
      <c r="F22" s="111" t="s">
        <v>166</v>
      </c>
      <c r="G22" s="125">
        <v>1482</v>
      </c>
      <c r="H22" s="101"/>
    </row>
    <row r="23" spans="2:8" ht="15" customHeight="1">
      <c r="B23" s="100"/>
      <c r="C23" s="109" t="s">
        <v>146</v>
      </c>
      <c r="D23" s="110" t="s">
        <v>125</v>
      </c>
      <c r="E23" s="111" t="s">
        <v>179</v>
      </c>
      <c r="F23" s="111" t="s">
        <v>194</v>
      </c>
      <c r="G23" s="125">
        <v>1477</v>
      </c>
      <c r="H23" s="101"/>
    </row>
    <row r="24" spans="2:8" ht="15" customHeight="1">
      <c r="B24" s="100"/>
      <c r="C24" s="113" t="s">
        <v>147</v>
      </c>
      <c r="D24" s="114" t="s">
        <v>187</v>
      </c>
      <c r="E24" s="115" t="s">
        <v>190</v>
      </c>
      <c r="F24" s="115" t="s">
        <v>191</v>
      </c>
      <c r="G24" s="126">
        <v>1472</v>
      </c>
      <c r="H24" s="101"/>
    </row>
    <row r="25" spans="2:8" ht="15" customHeight="1" thickBot="1">
      <c r="B25" s="116"/>
      <c r="C25" s="117"/>
      <c r="D25" s="117"/>
      <c r="E25" s="117"/>
      <c r="F25" s="117"/>
      <c r="G25" s="127"/>
      <c r="H25" s="118"/>
    </row>
    <row r="26" spans="2:8" s="119" customFormat="1" ht="15" customHeight="1">
      <c r="C26" s="120"/>
      <c r="D26" s="120"/>
      <c r="E26" s="120"/>
      <c r="F26" s="120"/>
      <c r="G26" s="122"/>
    </row>
  </sheetData>
  <mergeCells count="1">
    <mergeCell ref="C3:G3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27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25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9" width="2.7109375" style="29" hidden="1" customWidth="1"/>
    <col min="20" max="16384" width="9.140625" hidden="1"/>
  </cols>
  <sheetData>
    <row r="1" spans="2:17" s="29" customFormat="1" ht="15.75" thickBot="1"/>
    <row r="2" spans="2:1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.75">
      <c r="B3" s="23"/>
      <c r="C3" s="175" t="s">
        <v>0</v>
      </c>
      <c r="D3" s="176"/>
      <c r="E3" s="176"/>
      <c r="F3" s="176"/>
      <c r="G3" s="177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>
      <c r="B4" s="23"/>
      <c r="C4" s="1" t="s">
        <v>1</v>
      </c>
      <c r="D4" s="2" t="s">
        <v>2</v>
      </c>
      <c r="E4" s="3" t="s">
        <v>3</v>
      </c>
      <c r="F4" s="4" t="s">
        <v>4</v>
      </c>
      <c r="G4" s="5" t="s">
        <v>5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>
      <c r="B5" s="23"/>
      <c r="C5" s="167" t="s">
        <v>6</v>
      </c>
      <c r="D5" s="6" t="s">
        <v>7</v>
      </c>
      <c r="E5" s="7">
        <v>20200</v>
      </c>
      <c r="F5" s="8">
        <f t="shared" ref="F5:F11" si="0">E5/SUM($E$5:$E$11)</f>
        <v>1.876270197770025E-2</v>
      </c>
      <c r="G5" s="171">
        <f>SUM(E5:E11)/E25</f>
        <v>0.56206791776693954</v>
      </c>
      <c r="H5" s="24"/>
      <c r="I5" s="24"/>
      <c r="J5" s="24"/>
      <c r="K5" s="24"/>
      <c r="L5" s="24"/>
      <c r="M5" s="24"/>
      <c r="N5" s="24"/>
      <c r="O5" s="77">
        <f>E5+E12</f>
        <v>39628</v>
      </c>
      <c r="P5" s="24"/>
      <c r="Q5" s="25"/>
    </row>
    <row r="6" spans="2:17">
      <c r="B6" s="23"/>
      <c r="C6" s="169"/>
      <c r="D6" s="9" t="s">
        <v>8</v>
      </c>
      <c r="E6" s="10">
        <v>302084</v>
      </c>
      <c r="F6" s="11">
        <f t="shared" si="0"/>
        <v>0.28058970615007933</v>
      </c>
      <c r="G6" s="173"/>
      <c r="H6" s="24"/>
      <c r="I6" s="24"/>
      <c r="J6" s="24"/>
      <c r="K6" s="24"/>
      <c r="L6" s="24"/>
      <c r="M6" s="24"/>
      <c r="N6" s="24"/>
      <c r="O6" s="77">
        <f>E6+E13+E19</f>
        <v>572437</v>
      </c>
      <c r="P6" s="24"/>
      <c r="Q6" s="25"/>
    </row>
    <row r="7" spans="2:17">
      <c r="B7" s="23"/>
      <c r="C7" s="169"/>
      <c r="D7" s="9" t="s">
        <v>9</v>
      </c>
      <c r="E7" s="10">
        <v>403204</v>
      </c>
      <c r="F7" s="11">
        <f t="shared" si="0"/>
        <v>0.3745146776344877</v>
      </c>
      <c r="G7" s="173"/>
      <c r="H7" s="24"/>
      <c r="I7" s="24"/>
      <c r="J7" s="24"/>
      <c r="K7" s="24"/>
      <c r="L7" s="24"/>
      <c r="M7" s="24"/>
      <c r="N7" s="24"/>
      <c r="O7" s="77">
        <f>E7+E14+E22</f>
        <v>716768</v>
      </c>
      <c r="P7" s="24"/>
      <c r="Q7" s="25"/>
    </row>
    <row r="8" spans="2:17">
      <c r="B8" s="23"/>
      <c r="C8" s="169"/>
      <c r="D8" s="9" t="s">
        <v>10</v>
      </c>
      <c r="E8" s="10">
        <v>199916</v>
      </c>
      <c r="F8" s="11">
        <f t="shared" si="0"/>
        <v>0.18569130339474868</v>
      </c>
      <c r="G8" s="173"/>
      <c r="H8" s="24"/>
      <c r="I8" s="24"/>
      <c r="J8" s="24"/>
      <c r="K8" s="24"/>
      <c r="L8" s="24"/>
      <c r="M8" s="24"/>
      <c r="N8" s="24"/>
      <c r="O8" s="77">
        <f>E8+E15+E23</f>
        <v>341262</v>
      </c>
      <c r="P8" s="24"/>
      <c r="Q8" s="25"/>
    </row>
    <row r="9" spans="2:17">
      <c r="B9" s="23"/>
      <c r="C9" s="169"/>
      <c r="D9" s="9" t="s">
        <v>11</v>
      </c>
      <c r="E9" s="10">
        <v>147763</v>
      </c>
      <c r="F9" s="11">
        <f t="shared" si="0"/>
        <v>0.13724916496687734</v>
      </c>
      <c r="G9" s="173"/>
      <c r="H9" s="24"/>
      <c r="I9" s="24"/>
      <c r="J9" s="24"/>
      <c r="K9" s="24"/>
      <c r="L9" s="24"/>
      <c r="M9" s="24"/>
      <c r="N9" s="24"/>
      <c r="O9" s="77">
        <f>E9+E16+E24</f>
        <v>238581</v>
      </c>
      <c r="P9" s="24"/>
      <c r="Q9" s="25"/>
    </row>
    <row r="10" spans="2:17">
      <c r="B10" s="23"/>
      <c r="C10" s="169"/>
      <c r="D10" s="9" t="s">
        <v>12</v>
      </c>
      <c r="E10" s="10">
        <v>3433</v>
      </c>
      <c r="F10" s="11">
        <f t="shared" si="0"/>
        <v>3.1887304895764829E-3</v>
      </c>
      <c r="G10" s="173"/>
      <c r="H10" s="24"/>
      <c r="I10" s="24"/>
      <c r="J10" s="24"/>
      <c r="K10" s="24"/>
      <c r="L10" s="24"/>
      <c r="M10" s="24"/>
      <c r="N10" s="24"/>
      <c r="O10" s="77">
        <f>E10+E17</f>
        <v>6749</v>
      </c>
      <c r="P10" s="24"/>
      <c r="Q10" s="25"/>
    </row>
    <row r="11" spans="2:17">
      <c r="B11" s="23"/>
      <c r="C11" s="170"/>
      <c r="D11" s="12" t="s">
        <v>13</v>
      </c>
      <c r="E11" s="13">
        <v>4</v>
      </c>
      <c r="F11" s="14">
        <f t="shared" si="0"/>
        <v>3.7153865302376733E-6</v>
      </c>
      <c r="G11" s="174"/>
      <c r="H11" s="24"/>
      <c r="I11" s="24"/>
      <c r="J11" s="24"/>
      <c r="K11" s="24"/>
      <c r="L11" s="24"/>
      <c r="M11" s="24"/>
      <c r="N11" s="24"/>
      <c r="O11" s="77">
        <f>E11</f>
        <v>4</v>
      </c>
      <c r="P11" s="24"/>
      <c r="Q11" s="25"/>
    </row>
    <row r="12" spans="2:17">
      <c r="B12" s="23"/>
      <c r="C12" s="178" t="s">
        <v>14</v>
      </c>
      <c r="D12" s="6" t="s">
        <v>7</v>
      </c>
      <c r="E12" s="7">
        <v>19428</v>
      </c>
      <c r="F12" s="11">
        <f t="shared" ref="F12:F18" si="1">E12/SUM($E$12:$E$18)</f>
        <v>2.3161493837669259E-2</v>
      </c>
      <c r="G12" s="181">
        <f>SUM(E12:E18)/E25</f>
        <v>0.43791955243563602</v>
      </c>
      <c r="H12" s="24"/>
      <c r="I12" s="24"/>
      <c r="J12" s="24"/>
      <c r="K12" s="24"/>
      <c r="L12" s="24"/>
      <c r="M12" s="24"/>
      <c r="N12" s="24"/>
      <c r="O12" s="76"/>
      <c r="P12" s="24"/>
      <c r="Q12" s="25"/>
    </row>
    <row r="13" spans="2:17">
      <c r="B13" s="23"/>
      <c r="C13" s="179"/>
      <c r="D13" s="9" t="s">
        <v>8</v>
      </c>
      <c r="E13" s="10">
        <v>270353</v>
      </c>
      <c r="F13" s="11">
        <f t="shared" si="1"/>
        <v>0.32230694582537561</v>
      </c>
      <c r="G13" s="182"/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>
      <c r="B14" s="23"/>
      <c r="C14" s="179"/>
      <c r="D14" s="9" t="s">
        <v>9</v>
      </c>
      <c r="E14" s="10">
        <v>313557</v>
      </c>
      <c r="F14" s="11">
        <f t="shared" si="1"/>
        <v>0.37381349203510705</v>
      </c>
      <c r="G14" s="182"/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>
      <c r="B15" s="23"/>
      <c r="C15" s="179"/>
      <c r="D15" s="9" t="s">
        <v>10</v>
      </c>
      <c r="E15" s="10">
        <v>141334</v>
      </c>
      <c r="F15" s="11">
        <f t="shared" si="1"/>
        <v>0.16849426446639629</v>
      </c>
      <c r="G15" s="182"/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>
      <c r="B16" s="23"/>
      <c r="C16" s="179"/>
      <c r="D16" s="9" t="s">
        <v>11</v>
      </c>
      <c r="E16" s="10">
        <v>90817</v>
      </c>
      <c r="F16" s="11">
        <f t="shared" si="1"/>
        <v>0.10826937337119667</v>
      </c>
      <c r="G16" s="182"/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>
      <c r="B17" s="23"/>
      <c r="C17" s="179"/>
      <c r="D17" s="9" t="s">
        <v>12</v>
      </c>
      <c r="E17" s="10">
        <v>3316</v>
      </c>
      <c r="F17" s="11">
        <f>E17/SUM($E$12:$E$18)</f>
        <v>3.9532382934790644E-3</v>
      </c>
      <c r="G17" s="182"/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>
      <c r="B18" s="23"/>
      <c r="C18" s="180"/>
      <c r="D18" s="12" t="s">
        <v>13</v>
      </c>
      <c r="E18" s="13">
        <v>1</v>
      </c>
      <c r="F18" s="11">
        <f t="shared" si="1"/>
        <v>1.1921707760793319E-6</v>
      </c>
      <c r="G18" s="183"/>
      <c r="H18" s="24"/>
      <c r="I18" s="24"/>
      <c r="J18" s="24"/>
      <c r="K18" s="24"/>
      <c r="L18" s="24"/>
      <c r="M18" s="24"/>
      <c r="N18" s="24"/>
      <c r="O18" s="77"/>
      <c r="P18" s="24"/>
      <c r="Q18" s="25"/>
    </row>
    <row r="19" spans="2:17">
      <c r="B19" s="23"/>
      <c r="C19" s="167" t="s">
        <v>13</v>
      </c>
      <c r="D19" s="6" t="s">
        <v>7</v>
      </c>
      <c r="E19" s="7">
        <v>0</v>
      </c>
      <c r="F19" s="8">
        <f>E19/SUM($E$19:$E$24)</f>
        <v>0</v>
      </c>
      <c r="G19" s="171">
        <f>SUM(E19:E24)/E25</f>
        <v>1.252979742450014E-5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>
      <c r="B20" s="23"/>
      <c r="C20" s="168"/>
      <c r="D20" s="9" t="s">
        <v>8</v>
      </c>
      <c r="E20" s="60">
        <v>3</v>
      </c>
      <c r="F20" s="11">
        <f t="shared" ref="F20:F24" si="2">E20/SUM($E$19:$E$24)</f>
        <v>0.125</v>
      </c>
      <c r="G20" s="172"/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>
      <c r="B21" s="23"/>
      <c r="C21" s="168"/>
      <c r="D21" s="9" t="s">
        <v>9</v>
      </c>
      <c r="E21" s="60">
        <v>1</v>
      </c>
      <c r="F21" s="11">
        <f t="shared" si="2"/>
        <v>4.1666666666666664E-2</v>
      </c>
      <c r="G21" s="172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>
      <c r="B22" s="23"/>
      <c r="C22" s="169"/>
      <c r="D22" s="9" t="s">
        <v>10</v>
      </c>
      <c r="E22" s="10">
        <v>7</v>
      </c>
      <c r="F22" s="11">
        <f t="shared" si="2"/>
        <v>0.29166666666666669</v>
      </c>
      <c r="G22" s="173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>
      <c r="B23" s="23"/>
      <c r="C23" s="169"/>
      <c r="D23" s="9" t="s">
        <v>11</v>
      </c>
      <c r="E23" s="10">
        <v>12</v>
      </c>
      <c r="F23" s="11">
        <f t="shared" si="2"/>
        <v>0.5</v>
      </c>
      <c r="G23" s="173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>
      <c r="B24" s="23"/>
      <c r="C24" s="170"/>
      <c r="D24" s="161" t="s">
        <v>12</v>
      </c>
      <c r="E24" s="13">
        <v>1</v>
      </c>
      <c r="F24" s="14">
        <f t="shared" si="2"/>
        <v>4.1666666666666664E-2</v>
      </c>
      <c r="G24" s="17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>
      <c r="B25" s="23"/>
      <c r="C25" s="15" t="s">
        <v>15</v>
      </c>
      <c r="D25" s="87"/>
      <c r="E25" s="17">
        <f>SUM(E5:E24)</f>
        <v>1915434</v>
      </c>
      <c r="F25" s="18"/>
      <c r="G25" s="19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ht="15.75" thickBot="1"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8"/>
    </row>
    <row r="27" spans="2:17" s="29" customFormat="1"/>
  </sheetData>
  <mergeCells count="7">
    <mergeCell ref="C19:C24"/>
    <mergeCell ref="G19:G24"/>
    <mergeCell ref="C3:G3"/>
    <mergeCell ref="C5:C11"/>
    <mergeCell ref="G5:G11"/>
    <mergeCell ref="C12:C18"/>
    <mergeCell ref="G12:G18"/>
  </mergeCells>
  <printOptions horizontalCentered="1"/>
  <pageMargins left="0" right="0" top="0.78740157480314965" bottom="0.78740157480314965" header="0.31496062992125984" footer="0.31496062992125984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26"/>
  <sheetViews>
    <sheetView zoomScale="90" zoomScaleNormal="90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3" width="25.7109375" customWidth="1"/>
    <col min="4" max="4" width="47.85546875" bestFit="1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9" width="2.7109375" style="29" hidden="1" customWidth="1"/>
    <col min="20" max="16384" width="9.140625" hidden="1"/>
  </cols>
  <sheetData>
    <row r="1" spans="2:17" s="29" customFormat="1" ht="15.75" thickBot="1"/>
    <row r="2" spans="2:1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.75">
      <c r="B3" s="23"/>
      <c r="C3" s="188" t="s">
        <v>77</v>
      </c>
      <c r="D3" s="188"/>
      <c r="E3" s="188"/>
      <c r="F3" s="188"/>
      <c r="G3" s="155"/>
      <c r="H3" s="156"/>
      <c r="I3" s="156"/>
      <c r="J3" s="156"/>
      <c r="K3" s="156"/>
      <c r="L3" s="156"/>
      <c r="M3" s="156"/>
      <c r="N3" s="156"/>
      <c r="O3" s="24"/>
      <c r="P3" s="24"/>
      <c r="Q3" s="25"/>
    </row>
    <row r="4" spans="2:17" ht="30">
      <c r="B4" s="23"/>
      <c r="C4" s="1" t="s">
        <v>1</v>
      </c>
      <c r="D4" s="2" t="s">
        <v>83</v>
      </c>
      <c r="E4" s="3" t="s">
        <v>3</v>
      </c>
      <c r="F4" s="5" t="s">
        <v>5</v>
      </c>
      <c r="G4" s="157"/>
      <c r="H4" s="156"/>
      <c r="I4" s="156"/>
      <c r="J4" s="156"/>
      <c r="K4" s="156"/>
      <c r="L4" s="156"/>
      <c r="M4" s="156"/>
      <c r="N4" s="156"/>
      <c r="O4" s="24"/>
      <c r="P4" s="24"/>
      <c r="Q4" s="25"/>
    </row>
    <row r="5" spans="2:17">
      <c r="B5" s="23"/>
      <c r="C5" s="184" t="s">
        <v>6</v>
      </c>
      <c r="D5" s="6" t="s">
        <v>13</v>
      </c>
      <c r="E5" s="7">
        <v>16829</v>
      </c>
      <c r="F5" s="47">
        <f t="shared" ref="F5:F10" si="0">E5/SUM($E$5:$E$10)</f>
        <v>1.5631559979342451E-2</v>
      </c>
      <c r="G5" s="158"/>
      <c r="H5" s="156"/>
      <c r="I5" s="156"/>
      <c r="J5" s="156"/>
      <c r="K5" s="156"/>
      <c r="L5" s="156"/>
      <c r="M5" s="156"/>
      <c r="N5" s="156"/>
      <c r="O5" s="77"/>
      <c r="P5" s="24"/>
      <c r="Q5" s="25"/>
    </row>
    <row r="6" spans="2:17">
      <c r="B6" s="23"/>
      <c r="C6" s="185"/>
      <c r="D6" s="9" t="s">
        <v>78</v>
      </c>
      <c r="E6" s="10">
        <v>21317</v>
      </c>
      <c r="F6" s="53">
        <f t="shared" si="0"/>
        <v>1.9800223666269122E-2</v>
      </c>
      <c r="G6" s="78">
        <f>E6+E12+E17</f>
        <v>40034</v>
      </c>
      <c r="H6" s="156"/>
      <c r="I6" s="156"/>
      <c r="J6" s="156"/>
      <c r="K6" s="156"/>
      <c r="L6" s="156"/>
      <c r="M6" s="156"/>
      <c r="N6" s="156"/>
      <c r="O6" s="77"/>
      <c r="P6" s="24"/>
      <c r="Q6" s="25"/>
    </row>
    <row r="7" spans="2:17">
      <c r="B7" s="23"/>
      <c r="C7" s="185"/>
      <c r="D7" s="9" t="s">
        <v>79</v>
      </c>
      <c r="E7" s="10">
        <v>34711</v>
      </c>
      <c r="F7" s="53">
        <f t="shared" si="0"/>
        <v>3.2241195462769968E-2</v>
      </c>
      <c r="G7" s="78">
        <f>E7+E13+E19</f>
        <v>63624</v>
      </c>
      <c r="H7" s="156"/>
      <c r="I7" s="156"/>
      <c r="J7" s="156"/>
      <c r="K7" s="156"/>
      <c r="L7" s="156"/>
      <c r="M7" s="156"/>
      <c r="N7" s="156"/>
      <c r="O7" s="77"/>
      <c r="P7" s="24"/>
      <c r="Q7" s="25"/>
    </row>
    <row r="8" spans="2:17">
      <c r="B8" s="23"/>
      <c r="C8" s="185"/>
      <c r="D8" s="9" t="s">
        <v>80</v>
      </c>
      <c r="E8" s="10">
        <v>151878</v>
      </c>
      <c r="F8" s="53">
        <f t="shared" si="0"/>
        <v>0.14107136885985933</v>
      </c>
      <c r="G8" s="78">
        <f>E8+E14+E20</f>
        <v>292905</v>
      </c>
      <c r="H8" s="156"/>
      <c r="I8" s="156"/>
      <c r="J8" s="156"/>
      <c r="K8" s="156"/>
      <c r="L8" s="156"/>
      <c r="M8" s="156"/>
      <c r="N8" s="156"/>
      <c r="O8" s="77"/>
      <c r="P8" s="24"/>
      <c r="Q8" s="25"/>
    </row>
    <row r="9" spans="2:17">
      <c r="B9" s="23"/>
      <c r="C9" s="185"/>
      <c r="D9" s="9" t="s">
        <v>81</v>
      </c>
      <c r="E9" s="10">
        <v>664395</v>
      </c>
      <c r="F9" s="53">
        <f t="shared" si="0"/>
        <v>0.61712105843931475</v>
      </c>
      <c r="G9" s="78">
        <f>E9+E15+E21</f>
        <v>1169275</v>
      </c>
      <c r="H9" s="156"/>
      <c r="I9" s="156"/>
      <c r="J9" s="156"/>
      <c r="K9" s="156"/>
      <c r="L9" s="156"/>
      <c r="M9" s="156"/>
      <c r="N9" s="156"/>
      <c r="O9" s="77"/>
      <c r="P9" s="24"/>
      <c r="Q9" s="25"/>
    </row>
    <row r="10" spans="2:17" s="29" customFormat="1">
      <c r="B10" s="23"/>
      <c r="C10" s="186"/>
      <c r="D10" s="12" t="s">
        <v>82</v>
      </c>
      <c r="E10" s="13">
        <v>187474</v>
      </c>
      <c r="F10" s="54">
        <f t="shared" si="0"/>
        <v>0.1741345935924444</v>
      </c>
      <c r="G10" s="78">
        <f>E10+E16+E22</f>
        <v>319539</v>
      </c>
      <c r="H10" s="156"/>
      <c r="I10" s="156"/>
      <c r="J10" s="156"/>
      <c r="K10" s="156"/>
      <c r="L10" s="156"/>
      <c r="M10" s="156"/>
      <c r="N10" s="156"/>
      <c r="O10" s="77"/>
      <c r="P10" s="24"/>
      <c r="Q10" s="25"/>
    </row>
    <row r="11" spans="2:17" s="29" customFormat="1">
      <c r="B11" s="23"/>
      <c r="C11" s="184" t="s">
        <v>14</v>
      </c>
      <c r="D11" s="6" t="s">
        <v>13</v>
      </c>
      <c r="E11" s="7">
        <v>13233</v>
      </c>
      <c r="F11" s="47">
        <f t="shared" ref="F11:F16" si="1">E11/SUM($E$11:$E$16)</f>
        <v>1.5775995879857799E-2</v>
      </c>
      <c r="G11" s="79">
        <f>G6/$E$23</f>
        <v>2.0900669871846744E-2</v>
      </c>
      <c r="H11" s="156"/>
      <c r="I11" s="156"/>
      <c r="J11" s="156"/>
      <c r="K11" s="156"/>
      <c r="L11" s="156"/>
      <c r="M11" s="156"/>
      <c r="N11" s="156"/>
      <c r="O11" s="76"/>
      <c r="P11" s="24"/>
      <c r="Q11" s="25"/>
    </row>
    <row r="12" spans="2:17" s="29" customFormat="1">
      <c r="B12" s="23"/>
      <c r="C12" s="185"/>
      <c r="D12" s="9" t="s">
        <v>78</v>
      </c>
      <c r="E12" s="10">
        <v>18717</v>
      </c>
      <c r="F12" s="53">
        <f t="shared" si="1"/>
        <v>2.2313860415876855E-2</v>
      </c>
      <c r="G12" s="79">
        <f t="shared" ref="G12:G16" si="2">G7/$E$23</f>
        <v>3.3216371582314462E-2</v>
      </c>
      <c r="H12" s="156"/>
      <c r="I12" s="156"/>
      <c r="J12" s="156"/>
      <c r="K12" s="156"/>
      <c r="L12" s="156"/>
      <c r="M12" s="156"/>
      <c r="N12" s="156"/>
      <c r="O12" s="24"/>
      <c r="P12" s="24"/>
      <c r="Q12" s="25"/>
    </row>
    <row r="13" spans="2:17" s="29" customFormat="1">
      <c r="B13" s="23"/>
      <c r="C13" s="185"/>
      <c r="D13" s="9" t="s">
        <v>79</v>
      </c>
      <c r="E13" s="10">
        <v>28911</v>
      </c>
      <c r="F13" s="53">
        <f t="shared" si="1"/>
        <v>3.4466849307229562E-2</v>
      </c>
      <c r="G13" s="79">
        <f t="shared" si="2"/>
        <v>0.15291778760087102</v>
      </c>
      <c r="H13" s="156"/>
      <c r="I13" s="156"/>
      <c r="J13" s="156"/>
      <c r="K13" s="156"/>
      <c r="L13" s="156"/>
      <c r="M13" s="156"/>
      <c r="N13" s="156"/>
      <c r="O13" s="24"/>
      <c r="P13" s="24"/>
      <c r="Q13" s="25"/>
    </row>
    <row r="14" spans="2:17" s="29" customFormat="1">
      <c r="B14" s="23"/>
      <c r="C14" s="185"/>
      <c r="D14" s="9" t="s">
        <v>80</v>
      </c>
      <c r="E14" s="10">
        <v>141013</v>
      </c>
      <c r="F14" s="53">
        <f t="shared" si="1"/>
        <v>0.16811157764727483</v>
      </c>
      <c r="G14" s="79">
        <f t="shared" si="2"/>
        <v>0.61044688925422397</v>
      </c>
      <c r="H14" s="156"/>
      <c r="I14" s="156"/>
      <c r="J14" s="156"/>
      <c r="K14" s="156"/>
      <c r="L14" s="156"/>
      <c r="M14" s="156"/>
      <c r="N14" s="156"/>
      <c r="O14" s="24"/>
      <c r="P14" s="24"/>
      <c r="Q14" s="25"/>
    </row>
    <row r="15" spans="2:17" s="29" customFormat="1">
      <c r="B15" s="23"/>
      <c r="C15" s="185"/>
      <c r="D15" s="9" t="s">
        <v>81</v>
      </c>
      <c r="E15" s="10">
        <v>504874</v>
      </c>
      <c r="F15" s="53">
        <f t="shared" si="1"/>
        <v>0.60189602840227652</v>
      </c>
      <c r="G15" s="79">
        <f t="shared" si="2"/>
        <v>0.16682267947694551</v>
      </c>
      <c r="H15" s="156"/>
      <c r="I15" s="156"/>
      <c r="J15" s="156"/>
      <c r="K15" s="156"/>
      <c r="L15" s="156"/>
      <c r="M15" s="156"/>
      <c r="N15" s="156"/>
      <c r="O15" s="24"/>
      <c r="P15" s="24"/>
      <c r="Q15" s="25"/>
    </row>
    <row r="16" spans="2:17" s="29" customFormat="1">
      <c r="B16" s="23"/>
      <c r="C16" s="186"/>
      <c r="D16" s="12" t="s">
        <v>82</v>
      </c>
      <c r="E16" s="13">
        <v>132058</v>
      </c>
      <c r="F16" s="54">
        <f t="shared" si="1"/>
        <v>0.15743568834748439</v>
      </c>
      <c r="G16" s="79">
        <f t="shared" si="2"/>
        <v>1.0911675103460114E-8</v>
      </c>
      <c r="H16" s="156"/>
      <c r="I16" s="156"/>
      <c r="J16" s="156"/>
      <c r="K16" s="156"/>
      <c r="L16" s="156"/>
      <c r="M16" s="156"/>
      <c r="N16" s="156"/>
      <c r="O16" s="24"/>
      <c r="P16" s="24"/>
      <c r="Q16" s="25"/>
    </row>
    <row r="17" spans="2:17" s="29" customFormat="1">
      <c r="B17" s="23"/>
      <c r="C17" s="184" t="s">
        <v>13</v>
      </c>
      <c r="D17" s="6" t="s">
        <v>13</v>
      </c>
      <c r="E17" s="7">
        <v>0</v>
      </c>
      <c r="F17" s="47">
        <f>E17/SUM($E$17:$E$22)</f>
        <v>0</v>
      </c>
      <c r="G17" s="158"/>
      <c r="H17" s="156"/>
      <c r="I17" s="156"/>
      <c r="J17" s="156"/>
      <c r="K17" s="156"/>
      <c r="L17" s="156"/>
      <c r="M17" s="156"/>
      <c r="N17" s="156"/>
      <c r="O17" s="24"/>
      <c r="P17" s="24"/>
      <c r="Q17" s="25"/>
    </row>
    <row r="18" spans="2:17" s="29" customFormat="1">
      <c r="B18" s="23"/>
      <c r="C18" s="187"/>
      <c r="D18" s="154" t="s">
        <v>78</v>
      </c>
      <c r="E18" s="60">
        <v>2</v>
      </c>
      <c r="F18" s="153">
        <f t="shared" ref="F18:F22" si="3">E18/SUM($E$17:$E$22)</f>
        <v>6.4516129032258063E-2</v>
      </c>
      <c r="G18" s="158"/>
      <c r="H18" s="156"/>
      <c r="I18" s="156"/>
      <c r="J18" s="156"/>
      <c r="K18" s="156"/>
      <c r="L18" s="156"/>
      <c r="M18" s="156"/>
      <c r="N18" s="156"/>
      <c r="O18" s="24"/>
      <c r="P18" s="24"/>
      <c r="Q18" s="25"/>
    </row>
    <row r="19" spans="2:17" s="29" customFormat="1">
      <c r="B19" s="23"/>
      <c r="C19" s="185"/>
      <c r="D19" s="9" t="s">
        <v>79</v>
      </c>
      <c r="E19" s="10">
        <v>2</v>
      </c>
      <c r="F19" s="53">
        <f t="shared" si="3"/>
        <v>6.4516129032258063E-2</v>
      </c>
      <c r="G19" s="158"/>
      <c r="H19" s="156"/>
      <c r="I19" s="156"/>
      <c r="J19" s="156"/>
      <c r="K19" s="156"/>
      <c r="L19" s="156"/>
      <c r="M19" s="156"/>
      <c r="N19" s="156"/>
      <c r="O19" s="24"/>
      <c r="P19" s="24"/>
      <c r="Q19" s="25"/>
    </row>
    <row r="20" spans="2:17" s="29" customFormat="1">
      <c r="B20" s="23"/>
      <c r="C20" s="185"/>
      <c r="D20" s="9" t="s">
        <v>80</v>
      </c>
      <c r="E20" s="10">
        <v>14</v>
      </c>
      <c r="F20" s="53">
        <f t="shared" si="3"/>
        <v>0.45161290322580644</v>
      </c>
      <c r="G20" s="158"/>
      <c r="H20" s="156"/>
      <c r="I20" s="156"/>
      <c r="J20" s="156"/>
      <c r="K20" s="156"/>
      <c r="L20" s="156"/>
      <c r="M20" s="156"/>
      <c r="N20" s="156"/>
      <c r="O20" s="24"/>
      <c r="P20" s="24"/>
      <c r="Q20" s="25"/>
    </row>
    <row r="21" spans="2:17" s="29" customFormat="1">
      <c r="B21" s="23"/>
      <c r="C21" s="185"/>
      <c r="D21" s="9" t="s">
        <v>81</v>
      </c>
      <c r="E21" s="10">
        <v>6</v>
      </c>
      <c r="F21" s="53">
        <f t="shared" si="3"/>
        <v>0.19354838709677419</v>
      </c>
      <c r="G21" s="158"/>
      <c r="H21" s="156"/>
      <c r="I21" s="156"/>
      <c r="J21" s="156"/>
      <c r="K21" s="156"/>
      <c r="L21" s="156"/>
      <c r="M21" s="156"/>
      <c r="N21" s="156"/>
      <c r="O21" s="24"/>
      <c r="P21" s="24"/>
      <c r="Q21" s="25"/>
    </row>
    <row r="22" spans="2:17" s="29" customFormat="1">
      <c r="B22" s="23"/>
      <c r="C22" s="186"/>
      <c r="D22" s="12" t="s">
        <v>82</v>
      </c>
      <c r="E22" s="13">
        <v>7</v>
      </c>
      <c r="F22" s="54">
        <f t="shared" si="3"/>
        <v>0.22580645161290322</v>
      </c>
      <c r="G22" s="158"/>
      <c r="H22" s="156"/>
      <c r="I22" s="156"/>
      <c r="J22" s="156"/>
      <c r="K22" s="156"/>
      <c r="L22" s="156"/>
      <c r="M22" s="156"/>
      <c r="N22" s="156"/>
      <c r="O22" s="24"/>
      <c r="P22" s="24"/>
      <c r="Q22" s="25"/>
    </row>
    <row r="23" spans="2:17" s="29" customFormat="1">
      <c r="B23" s="23"/>
      <c r="C23" s="15" t="s">
        <v>15</v>
      </c>
      <c r="D23" s="16"/>
      <c r="E23" s="17">
        <f>SUM(E5:E22)</f>
        <v>1915441</v>
      </c>
      <c r="F23" s="18"/>
      <c r="G23" s="159"/>
      <c r="H23" s="156"/>
      <c r="I23" s="156"/>
      <c r="J23" s="156"/>
      <c r="K23" s="156"/>
      <c r="L23" s="156"/>
      <c r="M23" s="156"/>
      <c r="N23" s="156"/>
      <c r="O23" s="24"/>
      <c r="P23" s="24"/>
      <c r="Q23" s="25"/>
    </row>
    <row r="24" spans="2:17" s="29" customFormat="1" ht="15.75" thickBot="1">
      <c r="B24" s="26"/>
      <c r="C24" s="27"/>
      <c r="D24" s="27"/>
      <c r="E24" s="27"/>
      <c r="F24" s="27"/>
      <c r="G24" s="160"/>
      <c r="H24" s="160"/>
      <c r="I24" s="160"/>
      <c r="J24" s="160"/>
      <c r="K24" s="160"/>
      <c r="L24" s="160"/>
      <c r="M24" s="160"/>
      <c r="N24" s="160"/>
      <c r="O24" s="27"/>
      <c r="P24" s="27"/>
      <c r="Q24" s="28"/>
    </row>
    <row r="25" spans="2:17" s="29" customFormat="1"/>
    <row r="26" spans="2:17" ht="15" hidden="1" customHeight="1"/>
  </sheetData>
  <mergeCells count="4">
    <mergeCell ref="C5:C10"/>
    <mergeCell ref="C11:C16"/>
    <mergeCell ref="C17:C22"/>
    <mergeCell ref="C3:F3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Q18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3" width="40.7109375" customWidth="1"/>
    <col min="4" max="5" width="15.7109375" customWidth="1"/>
    <col min="6" max="6" width="2.7109375" customWidth="1"/>
    <col min="7" max="15" width="9.140625" customWidth="1"/>
    <col min="16" max="16" width="2.7109375" customWidth="1"/>
    <col min="17" max="17" width="2.7109375" style="29" customWidth="1"/>
    <col min="18" max="16384" width="9.140625" hidden="1"/>
  </cols>
  <sheetData>
    <row r="1" spans="2:16" s="29" customFormat="1" ht="15.75" thickBot="1"/>
    <row r="2" spans="2:16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2"/>
    </row>
    <row r="3" spans="2:16" ht="15.75">
      <c r="B3" s="23"/>
      <c r="C3" s="189" t="s">
        <v>16</v>
      </c>
      <c r="D3" s="189"/>
      <c r="E3" s="189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2:16" ht="30" customHeight="1">
      <c r="B4" s="23"/>
      <c r="C4" s="1" t="s">
        <v>17</v>
      </c>
      <c r="D4" s="31" t="s">
        <v>3</v>
      </c>
      <c r="E4" s="32" t="s">
        <v>18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</row>
    <row r="5" spans="2:16">
      <c r="B5" s="23"/>
      <c r="C5" s="33" t="s">
        <v>13</v>
      </c>
      <c r="D5" s="34">
        <v>37047</v>
      </c>
      <c r="E5" s="35">
        <f>D5/$D$10</f>
        <v>1.9341308549394028E-2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5"/>
    </row>
    <row r="6" spans="2:16">
      <c r="B6" s="23"/>
      <c r="C6" s="36" t="s">
        <v>19</v>
      </c>
      <c r="D6" s="37">
        <v>819867</v>
      </c>
      <c r="E6" s="38">
        <f t="shared" ref="E6:E9" si="0">D6/$D$10</f>
        <v>0.42803197604302734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</row>
    <row r="7" spans="2:16">
      <c r="B7" s="23"/>
      <c r="C7" s="36" t="s">
        <v>20</v>
      </c>
      <c r="D7" s="37">
        <v>434188</v>
      </c>
      <c r="E7" s="38">
        <f t="shared" si="0"/>
        <v>0.22667865350620278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</row>
    <row r="8" spans="2:16">
      <c r="B8" s="23"/>
      <c r="C8" s="36" t="s">
        <v>21</v>
      </c>
      <c r="D8" s="37">
        <v>555666</v>
      </c>
      <c r="E8" s="38">
        <f t="shared" si="0"/>
        <v>0.29009926732009561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</row>
    <row r="9" spans="2:16">
      <c r="B9" s="23"/>
      <c r="C9" s="36" t="s">
        <v>22</v>
      </c>
      <c r="D9" s="37">
        <v>68666</v>
      </c>
      <c r="E9" s="38">
        <f t="shared" si="0"/>
        <v>3.5848794581280277E-2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</row>
    <row r="10" spans="2:16">
      <c r="B10" s="23"/>
      <c r="C10" s="39" t="s">
        <v>15</v>
      </c>
      <c r="D10" s="40">
        <f>SUM(D5:D9)</f>
        <v>1915434</v>
      </c>
      <c r="E10" s="41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</row>
    <row r="11" spans="2:16"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</row>
    <row r="12" spans="2:16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</row>
    <row r="13" spans="2:16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</row>
    <row r="15" spans="2:16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</row>
    <row r="16" spans="2:16"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</row>
    <row r="17" spans="2:16" ht="15.75" thickBot="1"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</row>
    <row r="18" spans="2:16" s="29" customFormat="1"/>
  </sheetData>
  <mergeCells count="1">
    <mergeCell ref="C3:E3"/>
  </mergeCells>
  <printOptions horizontalCentered="1"/>
  <pageMargins left="0" right="0" top="0.78740157480314965" bottom="0.78740157480314965" header="0.31496062992125984" footer="0.31496062992125984"/>
  <pageSetup paperSize="9" scale="8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15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9" width="2.7109375" style="29" customWidth="1"/>
    <col min="10" max="16384" width="9.140625" hidden="1"/>
  </cols>
  <sheetData>
    <row r="1" spans="2:8" s="29" customFormat="1" ht="15.75" thickBot="1"/>
    <row r="2" spans="2:8">
      <c r="B2" s="20"/>
      <c r="C2" s="21"/>
      <c r="D2" s="21"/>
      <c r="E2" s="21"/>
      <c r="F2" s="21"/>
      <c r="G2" s="21"/>
      <c r="H2" s="22"/>
    </row>
    <row r="3" spans="2:8" ht="15.75">
      <c r="B3" s="23"/>
      <c r="C3" s="175" t="s">
        <v>23</v>
      </c>
      <c r="D3" s="176"/>
      <c r="E3" s="176"/>
      <c r="F3" s="176"/>
      <c r="G3" s="177"/>
      <c r="H3" s="25"/>
    </row>
    <row r="4" spans="2:8" ht="30">
      <c r="B4" s="23"/>
      <c r="C4" s="1" t="s">
        <v>17</v>
      </c>
      <c r="D4" s="2" t="s">
        <v>24</v>
      </c>
      <c r="E4" s="3" t="s">
        <v>3</v>
      </c>
      <c r="F4" s="4" t="s">
        <v>25</v>
      </c>
      <c r="G4" s="5" t="s">
        <v>26</v>
      </c>
      <c r="H4" s="25"/>
    </row>
    <row r="5" spans="2:8">
      <c r="B5" s="23"/>
      <c r="C5" s="184" t="s">
        <v>20</v>
      </c>
      <c r="D5" s="6" t="s">
        <v>13</v>
      </c>
      <c r="E5" s="42">
        <v>24034</v>
      </c>
      <c r="F5" s="8">
        <f>E5/$E$11</f>
        <v>2.5566752371418935E-2</v>
      </c>
      <c r="G5" s="171">
        <f>SUM(E5:E7)/E11</f>
        <v>0.46187805103776503</v>
      </c>
      <c r="H5" s="25"/>
    </row>
    <row r="6" spans="2:8">
      <c r="B6" s="23"/>
      <c r="C6" s="185"/>
      <c r="D6" s="9" t="s">
        <v>27</v>
      </c>
      <c r="E6" s="37">
        <v>333769</v>
      </c>
      <c r="F6" s="11">
        <f t="shared" ref="F6:F10" si="0">E6/$E$11</f>
        <v>0.35505489607456631</v>
      </c>
      <c r="G6" s="173"/>
      <c r="H6" s="25"/>
    </row>
    <row r="7" spans="2:8">
      <c r="B7" s="23"/>
      <c r="C7" s="186"/>
      <c r="D7" s="12" t="s">
        <v>28</v>
      </c>
      <c r="E7" s="43">
        <v>76385</v>
      </c>
      <c r="F7" s="14">
        <f t="shared" si="0"/>
        <v>8.1256402591779783E-2</v>
      </c>
      <c r="G7" s="174"/>
      <c r="H7" s="25"/>
    </row>
    <row r="8" spans="2:8">
      <c r="B8" s="23"/>
      <c r="C8" s="184" t="s">
        <v>21</v>
      </c>
      <c r="D8" s="6" t="s">
        <v>13</v>
      </c>
      <c r="E8" s="42">
        <v>25771</v>
      </c>
      <c r="F8" s="8">
        <f>E8/$E$11</f>
        <v>2.7414528391605117E-2</v>
      </c>
      <c r="G8" s="171">
        <f>SUM(E8:E10)/E11</f>
        <v>0.59110322972525897</v>
      </c>
      <c r="H8" s="25"/>
    </row>
    <row r="9" spans="2:8">
      <c r="B9" s="23"/>
      <c r="C9" s="185"/>
      <c r="D9" s="9" t="s">
        <v>27</v>
      </c>
      <c r="E9" s="37">
        <v>395804</v>
      </c>
      <c r="F9" s="11">
        <f t="shared" si="0"/>
        <v>0.42104613695669058</v>
      </c>
      <c r="G9" s="173"/>
      <c r="H9" s="25"/>
    </row>
    <row r="10" spans="2:8">
      <c r="B10" s="23"/>
      <c r="C10" s="186"/>
      <c r="D10" s="12" t="s">
        <v>28</v>
      </c>
      <c r="E10" s="43">
        <v>134091</v>
      </c>
      <c r="F10" s="14">
        <f t="shared" si="0"/>
        <v>0.14264256437696332</v>
      </c>
      <c r="G10" s="174"/>
      <c r="H10" s="25"/>
    </row>
    <row r="11" spans="2:8">
      <c r="B11" s="23"/>
      <c r="C11" s="44" t="s">
        <v>15</v>
      </c>
      <c r="D11" s="45"/>
      <c r="E11" s="46">
        <f>E6+E7+E9+E10</f>
        <v>940049</v>
      </c>
      <c r="F11" s="8"/>
      <c r="G11" s="47"/>
      <c r="H11" s="25"/>
    </row>
    <row r="12" spans="2:8">
      <c r="B12" s="23"/>
      <c r="C12" s="48" t="s">
        <v>29</v>
      </c>
      <c r="D12" s="49"/>
      <c r="E12" s="50">
        <f>E7+E10</f>
        <v>210476</v>
      </c>
      <c r="F12" s="192">
        <f>E12/E11</f>
        <v>0.22389896696874312</v>
      </c>
      <c r="G12" s="193"/>
      <c r="H12" s="25"/>
    </row>
    <row r="13" spans="2:8">
      <c r="B13" s="23"/>
      <c r="C13" s="51" t="s">
        <v>27</v>
      </c>
      <c r="D13" s="52"/>
      <c r="E13" s="40">
        <f>E6+E9</f>
        <v>729573</v>
      </c>
      <c r="F13" s="190">
        <f>E13/E11</f>
        <v>0.77610103303125688</v>
      </c>
      <c r="G13" s="191"/>
      <c r="H13" s="25"/>
    </row>
    <row r="14" spans="2:8" ht="15.75" thickBot="1">
      <c r="B14" s="26"/>
      <c r="C14" s="27"/>
      <c r="D14" s="27"/>
      <c r="E14" s="27"/>
      <c r="F14" s="27"/>
      <c r="G14" s="27"/>
      <c r="H14" s="28"/>
    </row>
    <row r="15" spans="2:8" s="29" customFormat="1"/>
  </sheetData>
  <mergeCells count="7">
    <mergeCell ref="F13:G13"/>
    <mergeCell ref="C3:G3"/>
    <mergeCell ref="C5:C7"/>
    <mergeCell ref="G5:G7"/>
    <mergeCell ref="C8:C10"/>
    <mergeCell ref="G8:G10"/>
    <mergeCell ref="F12:G12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AB23"/>
  <sheetViews>
    <sheetView zoomScale="95" zoomScaleNormal="95"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6" width="15.7109375" customWidth="1"/>
    <col min="7" max="7" width="2.7109375" customWidth="1"/>
    <col min="8" max="16" width="9.140625" customWidth="1"/>
    <col min="17" max="17" width="2.7109375" customWidth="1"/>
    <col min="18" max="26" width="9.140625" customWidth="1"/>
    <col min="27" max="27" width="2.7109375" customWidth="1"/>
    <col min="28" max="28" width="2.7109375" style="29" customWidth="1"/>
    <col min="29" max="16384" width="9.140625" hidden="1"/>
  </cols>
  <sheetData>
    <row r="1" spans="2:27" s="29" customFormat="1" ht="15.75" thickBot="1"/>
    <row r="2" spans="2:2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2"/>
    </row>
    <row r="3" spans="2:27" ht="15.75">
      <c r="B3" s="23"/>
      <c r="C3" s="188" t="s">
        <v>30</v>
      </c>
      <c r="D3" s="188"/>
      <c r="E3" s="188"/>
      <c r="F3" s="188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</row>
    <row r="4" spans="2:27" ht="30">
      <c r="B4" s="23"/>
      <c r="C4" s="1" t="s">
        <v>17</v>
      </c>
      <c r="D4" s="2" t="s">
        <v>31</v>
      </c>
      <c r="E4" s="3" t="s">
        <v>3</v>
      </c>
      <c r="F4" s="5" t="s">
        <v>26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5"/>
    </row>
    <row r="5" spans="2:27">
      <c r="B5" s="23"/>
      <c r="C5" s="184" t="s">
        <v>20</v>
      </c>
      <c r="D5" s="6" t="s">
        <v>13</v>
      </c>
      <c r="E5" s="7">
        <v>151488</v>
      </c>
      <c r="F5" s="47">
        <f>E5/SUM($E$5:$E$12)</f>
        <v>0.34889955503146103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5"/>
    </row>
    <row r="6" spans="2:27">
      <c r="B6" s="23"/>
      <c r="C6" s="185"/>
      <c r="D6" s="9" t="s">
        <v>195</v>
      </c>
      <c r="E6" s="10">
        <v>55945</v>
      </c>
      <c r="F6" s="53">
        <f t="shared" ref="F6:F12" si="0">E6/SUM($E$5:$E$12)</f>
        <v>0.12884971487005628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5"/>
    </row>
    <row r="7" spans="2:27">
      <c r="B7" s="23"/>
      <c r="C7" s="185"/>
      <c r="D7" s="9" t="s">
        <v>196</v>
      </c>
      <c r="E7" s="10">
        <v>108864</v>
      </c>
      <c r="F7" s="53">
        <f t="shared" si="0"/>
        <v>0.2507300984826849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5"/>
    </row>
    <row r="8" spans="2:27">
      <c r="B8" s="23"/>
      <c r="C8" s="185"/>
      <c r="D8" s="9" t="s">
        <v>197</v>
      </c>
      <c r="E8" s="10">
        <v>51362</v>
      </c>
      <c r="F8" s="53">
        <f t="shared" si="0"/>
        <v>0.11829437939325822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5"/>
    </row>
    <row r="9" spans="2:27">
      <c r="B9" s="23"/>
      <c r="C9" s="185"/>
      <c r="D9" s="9" t="s">
        <v>198</v>
      </c>
      <c r="E9" s="10">
        <v>33103</v>
      </c>
      <c r="F9" s="53">
        <f t="shared" si="0"/>
        <v>7.624116742056436E-2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5"/>
    </row>
    <row r="10" spans="2:27">
      <c r="B10" s="23"/>
      <c r="C10" s="185"/>
      <c r="D10" s="9" t="s">
        <v>199</v>
      </c>
      <c r="E10" s="10">
        <v>23361</v>
      </c>
      <c r="F10" s="53">
        <f t="shared" si="0"/>
        <v>5.380388218928206E-2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5"/>
    </row>
    <row r="11" spans="2:27">
      <c r="B11" s="23"/>
      <c r="C11" s="185"/>
      <c r="D11" s="9" t="s">
        <v>200</v>
      </c>
      <c r="E11" s="10">
        <v>6914</v>
      </c>
      <c r="F11" s="53">
        <f t="shared" si="0"/>
        <v>1.5923977631809264E-2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5"/>
    </row>
    <row r="12" spans="2:27">
      <c r="B12" s="23"/>
      <c r="C12" s="186"/>
      <c r="D12" s="12" t="s">
        <v>201</v>
      </c>
      <c r="E12" s="13">
        <v>3151</v>
      </c>
      <c r="F12" s="54">
        <f t="shared" si="0"/>
        <v>7.2572249808838564E-3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5"/>
    </row>
    <row r="13" spans="2:27">
      <c r="B13" s="23"/>
      <c r="C13" s="184" t="s">
        <v>21</v>
      </c>
      <c r="D13" s="6" t="s">
        <v>13</v>
      </c>
      <c r="E13" s="7">
        <v>183276</v>
      </c>
      <c r="F13" s="47">
        <f>E13/SUM($E$13:$E$20)</f>
        <v>0.32983122955156513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5"/>
    </row>
    <row r="14" spans="2:27">
      <c r="B14" s="23"/>
      <c r="C14" s="185"/>
      <c r="D14" s="9" t="s">
        <v>195</v>
      </c>
      <c r="E14" s="10">
        <v>113610</v>
      </c>
      <c r="F14" s="53">
        <f t="shared" ref="F14:F20" si="1">E14/SUM($E$13:$E$20)</f>
        <v>0.20445735387804903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5"/>
    </row>
    <row r="15" spans="2:27">
      <c r="B15" s="23"/>
      <c r="C15" s="185"/>
      <c r="D15" s="9" t="s">
        <v>196</v>
      </c>
      <c r="E15" s="10">
        <v>140903</v>
      </c>
      <c r="F15" s="53">
        <f t="shared" si="1"/>
        <v>0.25357498929212874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5"/>
    </row>
    <row r="16" spans="2:27">
      <c r="B16" s="23"/>
      <c r="C16" s="185"/>
      <c r="D16" s="9" t="s">
        <v>197</v>
      </c>
      <c r="E16" s="10">
        <v>59697</v>
      </c>
      <c r="F16" s="53">
        <f t="shared" si="1"/>
        <v>0.10743324227143644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5"/>
    </row>
    <row r="17" spans="2:27">
      <c r="B17" s="23"/>
      <c r="C17" s="185"/>
      <c r="D17" s="9" t="s">
        <v>198</v>
      </c>
      <c r="E17" s="10">
        <v>34932</v>
      </c>
      <c r="F17" s="53">
        <f t="shared" si="1"/>
        <v>6.2865102417639374E-2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5"/>
    </row>
    <row r="18" spans="2:27">
      <c r="B18" s="23"/>
      <c r="C18" s="185"/>
      <c r="D18" s="9" t="s">
        <v>199</v>
      </c>
      <c r="E18" s="10">
        <v>18109</v>
      </c>
      <c r="F18" s="53">
        <f t="shared" si="1"/>
        <v>3.2589721163432707E-2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5"/>
    </row>
    <row r="19" spans="2:27">
      <c r="B19" s="23"/>
      <c r="C19" s="185"/>
      <c r="D19" s="9" t="s">
        <v>200</v>
      </c>
      <c r="E19" s="10">
        <v>3819</v>
      </c>
      <c r="F19" s="53">
        <f t="shared" si="1"/>
        <v>6.8728336806642837E-3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5"/>
    </row>
    <row r="20" spans="2:27">
      <c r="B20" s="23"/>
      <c r="C20" s="186"/>
      <c r="D20" s="12" t="s">
        <v>201</v>
      </c>
      <c r="E20" s="13">
        <v>1320</v>
      </c>
      <c r="F20" s="54">
        <f t="shared" si="1"/>
        <v>2.3755277450842774E-3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5"/>
    </row>
    <row r="21" spans="2:27">
      <c r="B21" s="23"/>
      <c r="C21" s="15" t="s">
        <v>15</v>
      </c>
      <c r="D21" s="16"/>
      <c r="E21" s="17">
        <f>SUM(E5:E20)</f>
        <v>989854</v>
      </c>
      <c r="F21" s="18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5"/>
    </row>
    <row r="22" spans="2:27" ht="15.75" thickBot="1"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8"/>
    </row>
    <row r="23" spans="2:27" s="29" customFormat="1"/>
  </sheetData>
  <mergeCells count="3">
    <mergeCell ref="C3:F3"/>
    <mergeCell ref="C5:C12"/>
    <mergeCell ref="C13:C20"/>
  </mergeCells>
  <printOptions horizontalCentered="1"/>
  <pageMargins left="0" right="0" top="0.78740157480314965" bottom="0.78740157480314965" header="0.31496062992125984" footer="0.31496062992125984"/>
  <pageSetup paperSize="9" scale="5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R41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6384" width="9.140625" hidden="1"/>
  </cols>
  <sheetData>
    <row r="1" spans="2:17" s="29" customFormat="1" ht="15" customHeight="1" thickBot="1"/>
    <row r="2" spans="2:17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" customHeight="1">
      <c r="B3" s="23"/>
      <c r="C3" s="188" t="s">
        <v>60</v>
      </c>
      <c r="D3" s="188"/>
      <c r="E3" s="188"/>
      <c r="F3" s="188"/>
      <c r="G3" s="188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 customHeight="1">
      <c r="B4" s="23"/>
      <c r="C4" s="1" t="s">
        <v>17</v>
      </c>
      <c r="D4" s="31" t="s">
        <v>32</v>
      </c>
      <c r="E4" s="3" t="s">
        <v>3</v>
      </c>
      <c r="F4" s="55" t="s">
        <v>26</v>
      </c>
      <c r="G4" s="55" t="s">
        <v>38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 ht="15" customHeight="1">
      <c r="B5" s="23"/>
      <c r="C5" s="194" t="s">
        <v>19</v>
      </c>
      <c r="D5" s="56" t="s">
        <v>13</v>
      </c>
      <c r="E5" s="7">
        <v>193913</v>
      </c>
      <c r="F5" s="8">
        <f>E5/SUM($E$5:$E$10)</f>
        <v>0.23651763029857281</v>
      </c>
      <c r="G5" s="47">
        <f>E5/$E$23</f>
        <v>0.10715077075416597</v>
      </c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2:17" ht="15" customHeight="1">
      <c r="B6" s="23"/>
      <c r="C6" s="195"/>
      <c r="D6" s="57" t="s">
        <v>33</v>
      </c>
      <c r="E6" s="10">
        <v>33986</v>
      </c>
      <c r="F6" s="11">
        <f t="shared" ref="F6:F10" si="0">E6/SUM($E$5:$E$10)</f>
        <v>4.1453064948339183E-2</v>
      </c>
      <c r="G6" s="53">
        <f t="shared" ref="G6:G22" si="1">E6/$E$23</f>
        <v>1.8779690350059483E-2</v>
      </c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2:17" ht="15" customHeight="1">
      <c r="B7" s="23"/>
      <c r="C7" s="195"/>
      <c r="D7" s="57" t="s">
        <v>34</v>
      </c>
      <c r="E7" s="10">
        <v>167479</v>
      </c>
      <c r="F7" s="11">
        <f t="shared" si="0"/>
        <v>0.20427581546763074</v>
      </c>
      <c r="G7" s="53">
        <f t="shared" si="1"/>
        <v>9.2544099339069388E-2</v>
      </c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2:17" ht="15" customHeight="1">
      <c r="B8" s="23"/>
      <c r="C8" s="195"/>
      <c r="D8" s="57" t="s">
        <v>35</v>
      </c>
      <c r="E8" s="10">
        <v>251047</v>
      </c>
      <c r="F8" s="11">
        <f t="shared" si="0"/>
        <v>0.30620454293196336</v>
      </c>
      <c r="G8" s="53">
        <f t="shared" si="1"/>
        <v>0.13872138301981354</v>
      </c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2:17" ht="15" customHeight="1">
      <c r="B9" s="23"/>
      <c r="C9" s="195"/>
      <c r="D9" s="57" t="s">
        <v>36</v>
      </c>
      <c r="E9" s="10">
        <v>137378</v>
      </c>
      <c r="F9" s="11">
        <f t="shared" si="0"/>
        <v>0.16756132397083917</v>
      </c>
      <c r="G9" s="53">
        <f t="shared" si="1"/>
        <v>7.5911148735081257E-2</v>
      </c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2:17" ht="15" customHeight="1">
      <c r="B10" s="23"/>
      <c r="C10" s="196"/>
      <c r="D10" s="58" t="s">
        <v>37</v>
      </c>
      <c r="E10" s="13">
        <v>36064</v>
      </c>
      <c r="F10" s="14">
        <f t="shared" si="0"/>
        <v>4.3987622382654745E-2</v>
      </c>
      <c r="G10" s="54">
        <f t="shared" si="1"/>
        <v>1.9927933642810133E-2</v>
      </c>
      <c r="H10" s="24"/>
      <c r="I10" s="24"/>
      <c r="J10" s="24"/>
      <c r="K10" s="24"/>
      <c r="L10" s="24"/>
      <c r="M10" s="24"/>
      <c r="N10" s="24"/>
      <c r="O10" s="24"/>
      <c r="P10" s="24"/>
      <c r="Q10" s="25"/>
    </row>
    <row r="11" spans="2:17" ht="15" customHeight="1">
      <c r="B11" s="23"/>
      <c r="C11" s="194" t="s">
        <v>20</v>
      </c>
      <c r="D11" s="59" t="s">
        <v>13</v>
      </c>
      <c r="E11" s="60">
        <v>91912</v>
      </c>
      <c r="F11" s="61">
        <f>E11/SUM($E$11:$E$16)</f>
        <v>0.21168710328244908</v>
      </c>
      <c r="G11" s="62">
        <f t="shared" si="1"/>
        <v>5.0787939135369484E-2</v>
      </c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2:17" ht="15" customHeight="1">
      <c r="B12" s="23"/>
      <c r="C12" s="195"/>
      <c r="D12" s="57" t="s">
        <v>33</v>
      </c>
      <c r="E12" s="10">
        <v>9198</v>
      </c>
      <c r="F12" s="11">
        <f t="shared" ref="F12:F16" si="2">E12/SUM($E$11:$E$16)</f>
        <v>2.1184371746800924E-2</v>
      </c>
      <c r="G12" s="53">
        <f t="shared" si="1"/>
        <v>5.0825513988067778E-3</v>
      </c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2:17" ht="15" customHeight="1">
      <c r="B13" s="23"/>
      <c r="C13" s="195"/>
      <c r="D13" s="57" t="s">
        <v>34</v>
      </c>
      <c r="E13" s="10">
        <v>24977</v>
      </c>
      <c r="F13" s="11">
        <f t="shared" si="2"/>
        <v>5.7525772246123798E-2</v>
      </c>
      <c r="G13" s="53">
        <f t="shared" si="1"/>
        <v>1.3801574938899422E-2</v>
      </c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 ht="15" customHeight="1">
      <c r="B14" s="23"/>
      <c r="C14" s="195"/>
      <c r="D14" s="57" t="s">
        <v>35</v>
      </c>
      <c r="E14" s="10">
        <v>137905</v>
      </c>
      <c r="F14" s="11">
        <f t="shared" si="2"/>
        <v>0.31761587146581666</v>
      </c>
      <c r="G14" s="53">
        <f t="shared" si="1"/>
        <v>7.6202353843492998E-2</v>
      </c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 ht="15" customHeight="1">
      <c r="B15" s="23"/>
      <c r="C15" s="195"/>
      <c r="D15" s="57" t="s">
        <v>36</v>
      </c>
      <c r="E15" s="10">
        <v>139255</v>
      </c>
      <c r="F15" s="11">
        <f t="shared" si="2"/>
        <v>0.32072512367914358</v>
      </c>
      <c r="G15" s="53">
        <f t="shared" si="1"/>
        <v>7.6948325183826674E-2</v>
      </c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 ht="15" customHeight="1">
      <c r="B16" s="23"/>
      <c r="C16" s="196"/>
      <c r="D16" s="58" t="s">
        <v>37</v>
      </c>
      <c r="E16" s="13">
        <v>30941</v>
      </c>
      <c r="F16" s="14">
        <f t="shared" si="2"/>
        <v>7.1261757579665949E-2</v>
      </c>
      <c r="G16" s="54">
        <f t="shared" si="1"/>
        <v>1.7097110549084638E-2</v>
      </c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 ht="15" customHeight="1">
      <c r="B17" s="23"/>
      <c r="C17" s="194" t="s">
        <v>21</v>
      </c>
      <c r="D17" s="59" t="s">
        <v>13</v>
      </c>
      <c r="E17" s="60">
        <v>123891</v>
      </c>
      <c r="F17" s="61">
        <f>E17/SUM($E$17:$E$22)</f>
        <v>0.22295947565623955</v>
      </c>
      <c r="G17" s="62">
        <f t="shared" si="1"/>
        <v>6.8458618759466239E-2</v>
      </c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 ht="15" customHeight="1">
      <c r="B18" s="23"/>
      <c r="C18" s="195"/>
      <c r="D18" s="57" t="s">
        <v>33</v>
      </c>
      <c r="E18" s="10">
        <v>7720</v>
      </c>
      <c r="F18" s="11">
        <f t="shared" ref="F18:F22" si="3">E18/SUM($E$17:$E$22)</f>
        <v>1.3893238024280772E-2</v>
      </c>
      <c r="G18" s="53">
        <f t="shared" si="1"/>
        <v>4.2658509239822048E-3</v>
      </c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 ht="15" customHeight="1">
      <c r="B19" s="23"/>
      <c r="C19" s="195"/>
      <c r="D19" s="57" t="s">
        <v>34</v>
      </c>
      <c r="E19" s="10">
        <v>46519</v>
      </c>
      <c r="F19" s="11">
        <f t="shared" si="3"/>
        <v>8.3717556949678404E-2</v>
      </c>
      <c r="G19" s="53">
        <f t="shared" si="1"/>
        <v>2.5705067245172047E-2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 ht="15" customHeight="1">
      <c r="B20" s="23"/>
      <c r="C20" s="195"/>
      <c r="D20" s="57" t="s">
        <v>35</v>
      </c>
      <c r="E20" s="10">
        <v>152802</v>
      </c>
      <c r="F20" s="11">
        <f t="shared" si="3"/>
        <v>0.27498893220027859</v>
      </c>
      <c r="G20" s="53">
        <f t="shared" si="1"/>
        <v>8.4434009441234317E-2</v>
      </c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 ht="15" customHeight="1">
      <c r="B21" s="23"/>
      <c r="C21" s="195"/>
      <c r="D21" s="57" t="s">
        <v>36</v>
      </c>
      <c r="E21" s="10">
        <v>172154</v>
      </c>
      <c r="F21" s="11">
        <f t="shared" si="3"/>
        <v>0.30981560865699898</v>
      </c>
      <c r="G21" s="53">
        <f t="shared" si="1"/>
        <v>9.5127370462076755E-2</v>
      </c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 ht="15" customHeight="1">
      <c r="B22" s="23"/>
      <c r="C22" s="196"/>
      <c r="D22" s="58" t="s">
        <v>37</v>
      </c>
      <c r="E22" s="13">
        <v>52580</v>
      </c>
      <c r="F22" s="14">
        <f t="shared" si="3"/>
        <v>9.4625188512523717E-2</v>
      </c>
      <c r="G22" s="54">
        <f t="shared" si="1"/>
        <v>2.9054202277588644E-2</v>
      </c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 ht="15" customHeight="1">
      <c r="B23" s="23"/>
      <c r="C23" s="15" t="s">
        <v>15</v>
      </c>
      <c r="D23" s="16"/>
      <c r="E23" s="17">
        <f>SUM(E1:E22)</f>
        <v>1809721</v>
      </c>
      <c r="F23" s="63"/>
      <c r="G23" s="63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ht="1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 ht="15" customHeight="1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ht="15" customHeight="1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2:17" ht="15" customHeight="1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</row>
    <row r="28" spans="2:17" ht="15" customHeight="1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2:17" ht="15" customHeight="1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</row>
    <row r="30" spans="2:17" ht="15" customHeight="1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</row>
    <row r="31" spans="2:17" ht="15" customHeight="1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</row>
    <row r="32" spans="2:17" ht="15" customHeight="1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</row>
    <row r="33" spans="2:17" ht="15" customHeight="1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</row>
    <row r="34" spans="2:17" ht="15" customHeight="1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</row>
    <row r="35" spans="2:17" ht="15" customHeigh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</row>
    <row r="36" spans="2:17" ht="15" customHeight="1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2:17" ht="15" customHeight="1"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5"/>
    </row>
    <row r="38" spans="2:17" ht="15" customHeight="1"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5"/>
    </row>
    <row r="39" spans="2:17" ht="15" customHeight="1"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5"/>
    </row>
    <row r="40" spans="2:17" ht="15" customHeight="1" thickBot="1"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8"/>
    </row>
    <row r="41" spans="2:17" s="29" customFormat="1" ht="15" customHeight="1"/>
  </sheetData>
  <mergeCells count="4">
    <mergeCell ref="C3:G3"/>
    <mergeCell ref="C5:C10"/>
    <mergeCell ref="C17:C22"/>
    <mergeCell ref="C11:C16"/>
  </mergeCells>
  <pageMargins left="0" right="0" top="0.78740157480314965" bottom="0.78740157480314965" header="0.31496062992125984" footer="0.31496062992125984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R41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6384" width="9.140625" hidden="1"/>
  </cols>
  <sheetData>
    <row r="1" spans="2:17" s="29" customFormat="1" ht="15" customHeight="1" thickBot="1"/>
    <row r="2" spans="2:17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" customHeight="1">
      <c r="B3" s="23"/>
      <c r="C3" s="188" t="s">
        <v>39</v>
      </c>
      <c r="D3" s="188"/>
      <c r="E3" s="188"/>
      <c r="F3" s="188"/>
      <c r="G3" s="188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 customHeight="1">
      <c r="B4" s="23"/>
      <c r="C4" s="1" t="s">
        <v>17</v>
      </c>
      <c r="D4" s="31" t="s">
        <v>44</v>
      </c>
      <c r="E4" s="3" t="s">
        <v>3</v>
      </c>
      <c r="F4" s="55" t="s">
        <v>26</v>
      </c>
      <c r="G4" s="55" t="s">
        <v>38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 ht="15" customHeight="1">
      <c r="B5" s="23"/>
      <c r="C5" s="194" t="s">
        <v>19</v>
      </c>
      <c r="D5" s="64" t="s">
        <v>13</v>
      </c>
      <c r="E5" s="7">
        <v>162635</v>
      </c>
      <c r="F5" s="8">
        <f>E5/SUM($E$5:$E$9)</f>
        <v>0.19836754010101637</v>
      </c>
      <c r="G5" s="47">
        <f t="shared" ref="G5:G19" si="0">E5/$E$20</f>
        <v>8.9867443655679516E-2</v>
      </c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2:17" ht="15" customHeight="1">
      <c r="B6" s="23"/>
      <c r="C6" s="195"/>
      <c r="D6" s="65" t="s">
        <v>40</v>
      </c>
      <c r="E6" s="10">
        <v>12430</v>
      </c>
      <c r="F6" s="11">
        <f>E6/SUM($E$5:$E$9)</f>
        <v>1.5160995624900137E-2</v>
      </c>
      <c r="G6" s="53">
        <f t="shared" si="0"/>
        <v>6.868462044701918E-3</v>
      </c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2:17" ht="15" customHeight="1">
      <c r="B7" s="23"/>
      <c r="C7" s="195"/>
      <c r="D7" s="65" t="s">
        <v>41</v>
      </c>
      <c r="E7" s="10">
        <v>8212</v>
      </c>
      <c r="F7" s="11">
        <f>E7/SUM($E$5:$E$9)</f>
        <v>1.0016258734648426E-2</v>
      </c>
      <c r="G7" s="53">
        <f t="shared" si="0"/>
        <v>4.537716034681589E-3</v>
      </c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2:17" ht="15" customHeight="1">
      <c r="B8" s="23"/>
      <c r="C8" s="195"/>
      <c r="D8" s="65" t="s">
        <v>42</v>
      </c>
      <c r="E8" s="10">
        <v>120148</v>
      </c>
      <c r="F8" s="11">
        <f>E8/SUM($E$5:$E$9)</f>
        <v>0.1465457202204748</v>
      </c>
      <c r="G8" s="53">
        <f t="shared" si="0"/>
        <v>6.6390344146970717E-2</v>
      </c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2:17" ht="15" customHeight="1">
      <c r="B9" s="23"/>
      <c r="C9" s="196"/>
      <c r="D9" s="66" t="s">
        <v>43</v>
      </c>
      <c r="E9" s="13">
        <v>516442</v>
      </c>
      <c r="F9" s="14">
        <f>E9/SUM($E$5:$E$9)</f>
        <v>0.62990948531896029</v>
      </c>
      <c r="G9" s="54">
        <f t="shared" si="0"/>
        <v>0.28537105995896606</v>
      </c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2:17" s="29" customFormat="1" ht="15" customHeight="1">
      <c r="B10" s="23"/>
      <c r="C10" s="194" t="s">
        <v>20</v>
      </c>
      <c r="D10" s="64" t="s">
        <v>13</v>
      </c>
      <c r="E10" s="7">
        <v>79396</v>
      </c>
      <c r="F10" s="8">
        <f>E10/SUM($E$10:$E$14)</f>
        <v>0.18286088054022681</v>
      </c>
      <c r="G10" s="47">
        <f t="shared" si="0"/>
        <v>4.3871955953431498E-2</v>
      </c>
      <c r="H10" s="24"/>
      <c r="I10" s="24"/>
      <c r="J10" s="24"/>
      <c r="K10" s="24"/>
      <c r="L10" s="24"/>
      <c r="M10" s="24"/>
      <c r="N10" s="24"/>
      <c r="O10" s="24"/>
      <c r="P10" s="24"/>
      <c r="Q10" s="25"/>
    </row>
    <row r="11" spans="2:17" s="29" customFormat="1" ht="15" customHeight="1">
      <c r="B11" s="23"/>
      <c r="C11" s="195"/>
      <c r="D11" s="65" t="s">
        <v>40</v>
      </c>
      <c r="E11" s="10">
        <v>4422</v>
      </c>
      <c r="F11" s="11">
        <f>E11/SUM($E$10:$E$14)</f>
        <v>1.0184528360986485E-2</v>
      </c>
      <c r="G11" s="53">
        <f t="shared" si="0"/>
        <v>2.4434705681151956E-3</v>
      </c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2:17" s="29" customFormat="1" ht="15" customHeight="1">
      <c r="B12" s="23"/>
      <c r="C12" s="195"/>
      <c r="D12" s="65" t="s">
        <v>41</v>
      </c>
      <c r="E12" s="10">
        <v>191377</v>
      </c>
      <c r="F12" s="11">
        <f>E12/SUM($E$10:$E$14)</f>
        <v>0.44076989691101548</v>
      </c>
      <c r="G12" s="53">
        <f t="shared" si="0"/>
        <v>0.10574944977706509</v>
      </c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2:17" s="29" customFormat="1" ht="15" customHeight="1">
      <c r="B13" s="23"/>
      <c r="C13" s="195"/>
      <c r="D13" s="65" t="s">
        <v>42</v>
      </c>
      <c r="E13" s="10">
        <v>151515</v>
      </c>
      <c r="F13" s="11">
        <f>E13/SUM($E$10:$E$14)</f>
        <v>0.34896174007572756</v>
      </c>
      <c r="G13" s="53">
        <f t="shared" si="0"/>
        <v>8.3722850096782875E-2</v>
      </c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 s="29" customFormat="1" ht="15" customHeight="1">
      <c r="B14" s="23"/>
      <c r="C14" s="196"/>
      <c r="D14" s="66" t="s">
        <v>43</v>
      </c>
      <c r="E14" s="13">
        <v>7478</v>
      </c>
      <c r="F14" s="14">
        <f>E14/SUM($E$10:$E$14)</f>
        <v>1.722295411204363E-2</v>
      </c>
      <c r="G14" s="54">
        <f t="shared" si="0"/>
        <v>4.1321286540853533E-3</v>
      </c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 s="29" customFormat="1" ht="15" customHeight="1">
      <c r="B15" s="23"/>
      <c r="C15" s="194" t="s">
        <v>21</v>
      </c>
      <c r="D15" s="64" t="s">
        <v>13</v>
      </c>
      <c r="E15" s="7">
        <v>112027</v>
      </c>
      <c r="F15" s="8">
        <f>E15/SUM($E$15:$E$19)</f>
        <v>0.20160852022617903</v>
      </c>
      <c r="G15" s="47">
        <f t="shared" si="0"/>
        <v>6.1902912106341253E-2</v>
      </c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 s="29" customFormat="1" ht="15" customHeight="1">
      <c r="B16" s="23"/>
      <c r="C16" s="195"/>
      <c r="D16" s="65" t="s">
        <v>40</v>
      </c>
      <c r="E16" s="10">
        <v>3992</v>
      </c>
      <c r="F16" s="11">
        <f>E16/SUM($E$15:$E$19)</f>
        <v>7.1841717866488143E-3</v>
      </c>
      <c r="G16" s="53">
        <f t="shared" si="0"/>
        <v>2.2058648819348395E-3</v>
      </c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 s="29" customFormat="1" ht="15" customHeight="1">
      <c r="B17" s="23"/>
      <c r="C17" s="195"/>
      <c r="D17" s="65" t="s">
        <v>41</v>
      </c>
      <c r="E17" s="10">
        <v>149684</v>
      </c>
      <c r="F17" s="11">
        <f>E17/SUM($E$15:$E$19)</f>
        <v>0.26937764772363254</v>
      </c>
      <c r="G17" s="53">
        <f t="shared" si="0"/>
        <v>8.271109193074512E-2</v>
      </c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 s="29" customFormat="1" ht="15" customHeight="1">
      <c r="B18" s="23"/>
      <c r="C18" s="195"/>
      <c r="D18" s="65" t="s">
        <v>42</v>
      </c>
      <c r="E18" s="10">
        <v>255125</v>
      </c>
      <c r="F18" s="11">
        <f>E18/SUM($E$15:$E$19)</f>
        <v>0.45913372421562593</v>
      </c>
      <c r="G18" s="53">
        <f t="shared" si="0"/>
        <v>0.14097476903898445</v>
      </c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 s="29" customFormat="1" ht="15" customHeight="1">
      <c r="B19" s="23"/>
      <c r="C19" s="196"/>
      <c r="D19" s="66" t="s">
        <v>43</v>
      </c>
      <c r="E19" s="13">
        <v>34838</v>
      </c>
      <c r="F19" s="14">
        <f>E19/SUM($E$15:$E$19)</f>
        <v>6.2695936047913681E-2</v>
      </c>
      <c r="G19" s="54">
        <f t="shared" si="0"/>
        <v>1.9250481151514516E-2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 s="29" customFormat="1" ht="15" customHeight="1">
      <c r="B20" s="23"/>
      <c r="C20" s="15" t="s">
        <v>15</v>
      </c>
      <c r="D20" s="16"/>
      <c r="E20" s="17">
        <f>SUM(E1:E19)</f>
        <v>1809721</v>
      </c>
      <c r="F20" s="63"/>
      <c r="G20" s="63"/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 s="29" customFormat="1" ht="1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 s="29" customFormat="1" ht="15" customHeight="1"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 s="29" customFormat="1" ht="15" customHeight="1"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s="29" customFormat="1" ht="1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 s="29" customFormat="1" ht="15" customHeight="1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s="29" customFormat="1" ht="15" customHeight="1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2:17" s="29" customFormat="1" ht="15" customHeight="1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</row>
    <row r="28" spans="2:17" s="29" customFormat="1" ht="15" customHeight="1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2:17" s="29" customFormat="1" ht="15" customHeight="1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</row>
    <row r="30" spans="2:17" s="29" customFormat="1" ht="15" customHeight="1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</row>
    <row r="31" spans="2:17" s="29" customFormat="1" ht="15" customHeight="1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</row>
    <row r="32" spans="2:17" s="29" customFormat="1" ht="15" customHeight="1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</row>
    <row r="33" spans="2:17" s="29" customFormat="1" ht="15" customHeight="1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</row>
    <row r="34" spans="2:17" s="29" customFormat="1" ht="15" customHeight="1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</row>
    <row r="35" spans="2:17" s="29" customFormat="1" ht="15" customHeigh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</row>
    <row r="36" spans="2:17" s="29" customFormat="1" ht="15" customHeight="1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2:17" s="29" customFormat="1" ht="15" customHeight="1" thickBot="1"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</row>
    <row r="38" spans="2:17" s="29" customFormat="1" ht="15" customHeight="1"/>
    <row r="39" spans="2:17" ht="15" hidden="1" customHeight="1"/>
    <row r="40" spans="2:17" ht="15" hidden="1" customHeight="1"/>
    <row r="41" spans="2:17" ht="15" hidden="1" customHeight="1"/>
  </sheetData>
  <mergeCells count="4">
    <mergeCell ref="C3:G3"/>
    <mergeCell ref="C5:C9"/>
    <mergeCell ref="C10:C14"/>
    <mergeCell ref="C15:C19"/>
  </mergeCells>
  <printOptions horizontalCentered="1"/>
  <pageMargins left="0" right="0" top="0.78740157480314965" bottom="0.78740157480314965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41"/>
  <sheetViews>
    <sheetView zoomScale="95" zoomScaleNormal="95"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7" width="9.140625" customWidth="1"/>
    <col min="18" max="18" width="2.7109375" customWidth="1"/>
    <col min="19" max="19" width="2.7109375" style="29" customWidth="1"/>
    <col min="20" max="16384" width="9.140625" hidden="1"/>
  </cols>
  <sheetData>
    <row r="1" spans="2:18" s="29" customFormat="1" ht="15.75" thickBot="1"/>
    <row r="2" spans="2:18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.75">
      <c r="B3" s="23"/>
      <c r="C3" s="189" t="s">
        <v>45</v>
      </c>
      <c r="D3" s="189"/>
      <c r="E3" s="189"/>
      <c r="F3" s="189"/>
      <c r="G3" s="189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>
      <c r="B4" s="23"/>
      <c r="C4" s="1" t="s">
        <v>17</v>
      </c>
      <c r="D4" s="31" t="s">
        <v>46</v>
      </c>
      <c r="E4" s="3" t="s">
        <v>3</v>
      </c>
      <c r="F4" s="55" t="s">
        <v>26</v>
      </c>
      <c r="G4" s="55" t="s">
        <v>47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>
      <c r="B5" s="23"/>
      <c r="C5" s="197" t="s">
        <v>20</v>
      </c>
      <c r="D5" s="67" t="s">
        <v>48</v>
      </c>
      <c r="E5" s="34">
        <v>322289</v>
      </c>
      <c r="F5" s="61">
        <f t="shared" ref="F5:F28" si="0">E5/SUM(E5:E16)</f>
        <v>0.39094666179836751</v>
      </c>
      <c r="G5" s="35">
        <f t="shared" ref="G5:G28" si="1">E5/$E$29</f>
        <v>0.17637385309302328</v>
      </c>
      <c r="H5" s="24"/>
      <c r="I5" s="68">
        <f>G5+G17</f>
        <v>0.38043546072743151</v>
      </c>
      <c r="J5" s="24"/>
      <c r="K5" s="24"/>
      <c r="L5" s="24"/>
      <c r="M5" s="24"/>
      <c r="N5" s="24"/>
      <c r="O5" s="24"/>
      <c r="P5" s="24"/>
      <c r="Q5" s="24"/>
      <c r="R5" s="25"/>
    </row>
    <row r="6" spans="2:18">
      <c r="B6" s="23"/>
      <c r="C6" s="198"/>
      <c r="D6" s="69" t="s">
        <v>49</v>
      </c>
      <c r="E6" s="37">
        <v>47712</v>
      </c>
      <c r="F6" s="11">
        <f t="shared" si="0"/>
        <v>5.4529557987371066E-2</v>
      </c>
      <c r="G6" s="38">
        <f t="shared" si="1"/>
        <v>2.6110569329931603E-2</v>
      </c>
      <c r="H6" s="24"/>
      <c r="I6" s="68">
        <f t="shared" ref="I6:I16" si="2">G6+G18</f>
        <v>6.4627927670570767E-2</v>
      </c>
      <c r="J6" s="24"/>
      <c r="K6" s="24"/>
      <c r="L6" s="24"/>
      <c r="M6" s="24"/>
      <c r="N6" s="24"/>
      <c r="O6" s="24"/>
      <c r="P6" s="24"/>
      <c r="Q6" s="24"/>
      <c r="R6" s="25"/>
    </row>
    <row r="7" spans="2:18">
      <c r="B7" s="23"/>
      <c r="C7" s="198"/>
      <c r="D7" s="69" t="s">
        <v>50</v>
      </c>
      <c r="E7" s="37">
        <v>219603</v>
      </c>
      <c r="F7" s="11">
        <f t="shared" si="0"/>
        <v>0.24464321124363056</v>
      </c>
      <c r="G7" s="38">
        <f t="shared" si="1"/>
        <v>0.12017855794267626</v>
      </c>
      <c r="H7" s="24"/>
      <c r="I7" s="68">
        <f t="shared" si="2"/>
        <v>0.26408275351802052</v>
      </c>
      <c r="J7" s="24"/>
      <c r="K7" s="24"/>
      <c r="L7" s="24"/>
      <c r="M7" s="24"/>
      <c r="N7" s="24"/>
      <c r="O7" s="24"/>
      <c r="P7" s="24"/>
      <c r="Q7" s="24"/>
      <c r="R7" s="25"/>
    </row>
    <row r="8" spans="2:18">
      <c r="B8" s="23"/>
      <c r="C8" s="198"/>
      <c r="D8" s="69" t="s">
        <v>51</v>
      </c>
      <c r="E8" s="37">
        <v>138996</v>
      </c>
      <c r="F8" s="11">
        <f t="shared" si="0"/>
        <v>0.14771094580233793</v>
      </c>
      <c r="G8" s="38">
        <f t="shared" si="1"/>
        <v>7.6066077602766041E-2</v>
      </c>
      <c r="H8" s="24"/>
      <c r="I8" s="68">
        <f t="shared" si="2"/>
        <v>0.16518579810934786</v>
      </c>
      <c r="J8" s="24"/>
      <c r="K8" s="24"/>
      <c r="L8" s="24"/>
      <c r="M8" s="24"/>
      <c r="N8" s="24"/>
      <c r="O8" s="24"/>
      <c r="P8" s="24"/>
      <c r="Q8" s="24"/>
      <c r="R8" s="25"/>
    </row>
    <row r="9" spans="2:18">
      <c r="B9" s="23"/>
      <c r="C9" s="198"/>
      <c r="D9" s="69" t="s">
        <v>52</v>
      </c>
      <c r="E9" s="37">
        <v>25138</v>
      </c>
      <c r="F9" s="11">
        <f t="shared" si="0"/>
        <v>2.6053709736094513E-2</v>
      </c>
      <c r="G9" s="38">
        <f t="shared" si="1"/>
        <v>1.3756863929741379E-2</v>
      </c>
      <c r="H9" s="24"/>
      <c r="I9" s="68">
        <f t="shared" si="2"/>
        <v>2.869251236519773E-2</v>
      </c>
      <c r="J9" s="24"/>
      <c r="K9" s="24"/>
      <c r="L9" s="24"/>
      <c r="M9" s="24"/>
      <c r="N9" s="24"/>
      <c r="O9" s="24"/>
      <c r="P9" s="24"/>
      <c r="Q9" s="24"/>
      <c r="R9" s="25"/>
    </row>
    <row r="10" spans="2:18">
      <c r="B10" s="23"/>
      <c r="C10" s="198"/>
      <c r="D10" s="69" t="s">
        <v>53</v>
      </c>
      <c r="E10" s="37">
        <v>5896</v>
      </c>
      <c r="F10" s="11">
        <f t="shared" si="0"/>
        <v>6.0971637227031448E-3</v>
      </c>
      <c r="G10" s="38">
        <f t="shared" si="1"/>
        <v>3.2266079135076448E-3</v>
      </c>
      <c r="H10" s="24"/>
      <c r="I10" s="68">
        <f t="shared" si="2"/>
        <v>8.8556596432124678E-3</v>
      </c>
      <c r="J10" s="24"/>
      <c r="K10" s="24"/>
      <c r="L10" s="24"/>
      <c r="M10" s="24"/>
      <c r="N10" s="24"/>
      <c r="O10" s="24"/>
      <c r="P10" s="24"/>
      <c r="Q10" s="24"/>
      <c r="R10" s="25"/>
    </row>
    <row r="11" spans="2:18">
      <c r="B11" s="23"/>
      <c r="C11" s="198"/>
      <c r="D11" s="69" t="s">
        <v>54</v>
      </c>
      <c r="E11" s="37">
        <v>7273</v>
      </c>
      <c r="F11" s="11">
        <f t="shared" si="0"/>
        <v>7.487155097246543E-3</v>
      </c>
      <c r="G11" s="38">
        <f t="shared" si="1"/>
        <v>3.9801762813672153E-3</v>
      </c>
      <c r="H11" s="24"/>
      <c r="I11" s="68">
        <f t="shared" si="2"/>
        <v>6.7011217606684379E-3</v>
      </c>
      <c r="J11" s="24"/>
      <c r="K11" s="24"/>
      <c r="L11" s="24"/>
      <c r="M11" s="24"/>
      <c r="N11" s="24"/>
      <c r="O11" s="24"/>
      <c r="P11" s="24"/>
      <c r="Q11" s="24"/>
      <c r="R11" s="25"/>
    </row>
    <row r="12" spans="2:18">
      <c r="B12" s="23"/>
      <c r="C12" s="198"/>
      <c r="D12" s="69" t="s">
        <v>55</v>
      </c>
      <c r="E12" s="37">
        <v>2560</v>
      </c>
      <c r="F12" s="11">
        <f t="shared" si="0"/>
        <v>2.6416371546265798E-3</v>
      </c>
      <c r="G12" s="38">
        <f t="shared" si="1"/>
        <v>1.4009695146844591E-3</v>
      </c>
      <c r="H12" s="24"/>
      <c r="I12" s="68">
        <f t="shared" si="2"/>
        <v>3.2140210780241514E-3</v>
      </c>
      <c r="J12" s="24"/>
      <c r="K12" s="24"/>
      <c r="L12" s="24"/>
      <c r="M12" s="24"/>
      <c r="N12" s="24"/>
      <c r="O12" s="24"/>
      <c r="P12" s="24"/>
      <c r="Q12" s="24"/>
      <c r="R12" s="25"/>
    </row>
    <row r="13" spans="2:18">
      <c r="B13" s="23"/>
      <c r="C13" s="198"/>
      <c r="D13" s="69" t="s">
        <v>56</v>
      </c>
      <c r="E13" s="37">
        <v>5455</v>
      </c>
      <c r="F13" s="11">
        <f t="shared" si="0"/>
        <v>5.6245869202319124E-3</v>
      </c>
      <c r="G13" s="38">
        <f t="shared" si="1"/>
        <v>2.9852690244545795E-3</v>
      </c>
      <c r="H13" s="24"/>
      <c r="I13" s="68">
        <f t="shared" si="2"/>
        <v>6.7810208033027859E-3</v>
      </c>
      <c r="J13" s="24"/>
      <c r="K13" s="24"/>
      <c r="L13" s="24"/>
      <c r="M13" s="24"/>
      <c r="N13" s="24"/>
      <c r="O13" s="24"/>
      <c r="P13" s="24"/>
      <c r="Q13" s="24"/>
      <c r="R13" s="25"/>
    </row>
    <row r="14" spans="2:18">
      <c r="B14" s="23"/>
      <c r="C14" s="198"/>
      <c r="D14" s="69" t="s">
        <v>57</v>
      </c>
      <c r="E14" s="37">
        <v>9163</v>
      </c>
      <c r="F14" s="11">
        <f t="shared" si="0"/>
        <v>9.4334572184530483E-3</v>
      </c>
      <c r="G14" s="38">
        <f t="shared" si="1"/>
        <v>5.0144858058803502E-3</v>
      </c>
      <c r="H14" s="24"/>
      <c r="I14" s="68">
        <f t="shared" si="2"/>
        <v>1.2125500600337326E-2</v>
      </c>
      <c r="J14" s="24"/>
      <c r="K14" s="24"/>
      <c r="L14" s="24"/>
      <c r="M14" s="24"/>
      <c r="N14" s="24"/>
      <c r="O14" s="24"/>
      <c r="P14" s="24"/>
      <c r="Q14" s="24"/>
      <c r="R14" s="25"/>
    </row>
    <row r="15" spans="2:18">
      <c r="B15" s="23"/>
      <c r="C15" s="198"/>
      <c r="D15" s="69" t="s">
        <v>58</v>
      </c>
      <c r="E15" s="37">
        <v>36694</v>
      </c>
      <c r="F15" s="11">
        <f t="shared" si="0"/>
        <v>3.7628658242074897E-2</v>
      </c>
      <c r="G15" s="38">
        <f t="shared" si="1"/>
        <v>2.0080927879621693E-2</v>
      </c>
      <c r="H15" s="24"/>
      <c r="I15" s="68">
        <f t="shared" si="2"/>
        <v>5.488133897661366E-2</v>
      </c>
      <c r="J15" s="24"/>
      <c r="K15" s="24"/>
      <c r="L15" s="24"/>
      <c r="M15" s="24"/>
      <c r="N15" s="24"/>
      <c r="O15" s="24"/>
      <c r="P15" s="24"/>
      <c r="Q15" s="24"/>
      <c r="R15" s="25"/>
    </row>
    <row r="16" spans="2:18">
      <c r="B16" s="23"/>
      <c r="C16" s="199"/>
      <c r="D16" s="70" t="s">
        <v>59</v>
      </c>
      <c r="E16" s="43">
        <v>3602</v>
      </c>
      <c r="F16" s="14">
        <f t="shared" si="0"/>
        <v>3.5946023084492116E-3</v>
      </c>
      <c r="G16" s="71">
        <f t="shared" si="1"/>
        <v>1.9712078874583676E-3</v>
      </c>
      <c r="H16" s="24"/>
      <c r="I16" s="68">
        <f t="shared" si="2"/>
        <v>4.4168847472727604E-3</v>
      </c>
      <c r="J16" s="24"/>
      <c r="K16" s="24"/>
      <c r="L16" s="24"/>
      <c r="M16" s="24"/>
      <c r="N16" s="24"/>
      <c r="O16" s="24"/>
      <c r="P16" s="24"/>
      <c r="Q16" s="24"/>
      <c r="R16" s="25"/>
    </row>
    <row r="17" spans="2:18">
      <c r="B17" s="23"/>
      <c r="C17" s="197" t="s">
        <v>21</v>
      </c>
      <c r="D17" s="67" t="s">
        <v>48</v>
      </c>
      <c r="E17" s="34">
        <v>372883</v>
      </c>
      <c r="F17" s="61">
        <f t="shared" si="0"/>
        <v>0.37179549816785901</v>
      </c>
      <c r="G17" s="35">
        <f t="shared" si="1"/>
        <v>0.20406160763440825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>
      <c r="B18" s="23"/>
      <c r="C18" s="198"/>
      <c r="D18" s="69" t="s">
        <v>49</v>
      </c>
      <c r="E18" s="37">
        <v>70383</v>
      </c>
      <c r="F18" s="11">
        <f t="shared" si="0"/>
        <v>2.8641852924372126E-2</v>
      </c>
      <c r="G18" s="38">
        <f t="shared" si="1"/>
        <v>3.8517358340639171E-2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>
      <c r="B19" s="23"/>
      <c r="C19" s="198"/>
      <c r="D19" s="69" t="s">
        <v>50</v>
      </c>
      <c r="E19" s="37">
        <v>262957</v>
      </c>
      <c r="F19" s="11">
        <f t="shared" si="0"/>
        <v>0.11016374349854313</v>
      </c>
      <c r="G19" s="38">
        <f t="shared" si="1"/>
        <v>0.14390419557534426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>
      <c r="B20" s="23"/>
      <c r="C20" s="198"/>
      <c r="D20" s="69" t="s">
        <v>51</v>
      </c>
      <c r="E20" s="37">
        <v>162849</v>
      </c>
      <c r="F20" s="11">
        <f t="shared" si="0"/>
        <v>7.667061517659067E-2</v>
      </c>
      <c r="G20" s="38">
        <f t="shared" si="1"/>
        <v>8.9119720506581818E-2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>
      <c r="B21" s="23"/>
      <c r="C21" s="198"/>
      <c r="D21" s="69" t="s">
        <v>52</v>
      </c>
      <c r="E21" s="37">
        <v>27292</v>
      </c>
      <c r="F21" s="11">
        <f t="shared" si="0"/>
        <v>1.3916260741734863E-2</v>
      </c>
      <c r="G21" s="38">
        <f t="shared" si="1"/>
        <v>1.4935648435456349E-2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>
      <c r="B22" s="23"/>
      <c r="C22" s="198"/>
      <c r="D22" s="69" t="s">
        <v>53</v>
      </c>
      <c r="E22" s="37">
        <v>10286</v>
      </c>
      <c r="F22" s="11">
        <f t="shared" si="0"/>
        <v>5.3188766342256218E-3</v>
      </c>
      <c r="G22" s="38">
        <f t="shared" si="1"/>
        <v>5.6290517297048221E-3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>
      <c r="B23" s="23"/>
      <c r="C23" s="198"/>
      <c r="D23" s="69" t="s">
        <v>54</v>
      </c>
      <c r="E23" s="37">
        <v>4972</v>
      </c>
      <c r="F23" s="11">
        <f t="shared" si="0"/>
        <v>2.5847624820582028E-3</v>
      </c>
      <c r="G23" s="38">
        <f t="shared" si="1"/>
        <v>2.7209454793012226E-3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>
      <c r="B24" s="23"/>
      <c r="C24" s="198"/>
      <c r="D24" s="69" t="s">
        <v>55</v>
      </c>
      <c r="E24" s="37">
        <v>3313</v>
      </c>
      <c r="F24" s="11">
        <f t="shared" si="0"/>
        <v>1.7267718435595787E-3</v>
      </c>
      <c r="G24" s="38">
        <f t="shared" si="1"/>
        <v>1.8130515633396924E-3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>
      <c r="B25" s="23"/>
      <c r="C25" s="198"/>
      <c r="D25" s="69" t="s">
        <v>56</v>
      </c>
      <c r="E25" s="37">
        <v>6936</v>
      </c>
      <c r="F25" s="11">
        <f t="shared" si="0"/>
        <v>3.6213723622876047E-3</v>
      </c>
      <c r="G25" s="38">
        <f t="shared" si="1"/>
        <v>3.795751778848206E-3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>
      <c r="B26" s="23"/>
      <c r="C26" s="198"/>
      <c r="D26" s="69" t="s">
        <v>57</v>
      </c>
      <c r="E26" s="37">
        <v>12994</v>
      </c>
      <c r="F26" s="11">
        <f t="shared" si="0"/>
        <v>6.8089878220042336E-3</v>
      </c>
      <c r="G26" s="38">
        <f t="shared" si="1"/>
        <v>7.1110147944569765E-3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>
      <c r="B27" s="23"/>
      <c r="C27" s="198"/>
      <c r="D27" s="69" t="s">
        <v>58</v>
      </c>
      <c r="E27" s="37">
        <v>63591</v>
      </c>
      <c r="F27" s="11">
        <f t="shared" si="0"/>
        <v>3.3550775945120889E-2</v>
      </c>
      <c r="G27" s="38">
        <f t="shared" si="1"/>
        <v>3.4800411096991966E-2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>
      <c r="B28" s="23"/>
      <c r="C28" s="199"/>
      <c r="D28" s="70" t="s">
        <v>59</v>
      </c>
      <c r="E28" s="43">
        <v>4469</v>
      </c>
      <c r="F28" s="14">
        <f t="shared" si="0"/>
        <v>2.4397101172360142E-3</v>
      </c>
      <c r="G28" s="71">
        <f t="shared" si="1"/>
        <v>2.4456768598143932E-3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>
      <c r="B29" s="23"/>
      <c r="C29" s="15" t="s">
        <v>15</v>
      </c>
      <c r="D29" s="16"/>
      <c r="E29" s="17">
        <f>SUM(E5:E28)</f>
        <v>1827306</v>
      </c>
      <c r="F29" s="72"/>
      <c r="G29" s="63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ht="15.75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</row>
    <row r="31" spans="2:18" s="29" customFormat="1"/>
    <row r="32" spans="2:18" hidden="1"/>
    <row r="33" hidden="1"/>
    <row r="34" hidden="1"/>
    <row r="35" hidden="1"/>
    <row r="36" hidden="1"/>
    <row r="37" hidden="1"/>
    <row r="38" hidden="1"/>
    <row r="39" hidden="1"/>
    <row r="40" hidden="1"/>
    <row r="41" hidden="1"/>
  </sheetData>
  <mergeCells count="3">
    <mergeCell ref="C3:G3"/>
    <mergeCell ref="C17:C28"/>
    <mergeCell ref="C5:C16"/>
  </mergeCells>
  <printOptions horizontalCentered="1"/>
  <pageMargins left="0" right="0" top="0.78740157480314965" bottom="0.78740157480314965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Índice</vt:lpstr>
      <vt:lpstr>Perfil</vt:lpstr>
      <vt:lpstr>Escolaridade</vt:lpstr>
      <vt:lpstr>Ocupação</vt:lpstr>
      <vt:lpstr>Registro</vt:lpstr>
      <vt:lpstr>Fx.Renda</vt:lpstr>
      <vt:lpstr>Despesa Transporte</vt:lpstr>
      <vt:lpstr>Respon. Despesa</vt:lpstr>
      <vt:lpstr>Meio Trabalho</vt:lpstr>
      <vt:lpstr>Meio Estudo</vt:lpstr>
      <vt:lpstr>Transporte</vt:lpstr>
      <vt:lpstr>Linha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2016-02-19T16:31:08Z</dcterms:created>
  <dcterms:modified xsi:type="dcterms:W3CDTF">2016-10-03T15:03:14Z</dcterms:modified>
</cp:coreProperties>
</file>