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35" windowHeight="10005"/>
  </bookViews>
  <sheets>
    <sheet name="Sistema" sheetId="1" r:id="rId1"/>
  </sheets>
  <definedNames>
    <definedName name="_xlnm._FilterDatabase" localSheetId="0" hidden="1">Sistema!$A$1:$A$122</definedName>
    <definedName name="_xlnm.Print_Area" localSheetId="0">Sistema!$C$1:$AV$88</definedName>
  </definedNames>
  <calcPr calcId="125725"/>
</workbook>
</file>

<file path=xl/calcChain.xml><?xml version="1.0" encoding="utf-8"?>
<calcChain xmlns="http://schemas.openxmlformats.org/spreadsheetml/2006/main">
  <c r="AA3" i="1"/>
  <c r="AA12"/>
  <c r="AA11"/>
  <c r="AA10"/>
  <c r="AA9"/>
  <c r="AA8"/>
  <c r="AA61"/>
  <c r="AA60"/>
  <c r="AA58"/>
  <c r="AA57"/>
  <c r="AA56"/>
  <c r="AA53"/>
  <c r="AA52"/>
  <c r="AA51"/>
  <c r="AA50"/>
  <c r="AA49"/>
  <c r="AA47"/>
  <c r="AA43"/>
  <c r="AA42"/>
  <c r="AA41"/>
  <c r="AA40"/>
  <c r="AA39"/>
  <c r="AA38"/>
  <c r="AA37"/>
  <c r="AA36"/>
  <c r="AA35"/>
  <c r="AA34"/>
  <c r="AA32"/>
  <c r="AA31"/>
  <c r="AA30"/>
  <c r="AA29"/>
  <c r="AA28"/>
  <c r="AA27"/>
  <c r="AA26"/>
  <c r="AA25"/>
  <c r="AA21"/>
  <c r="AA19"/>
  <c r="AA18"/>
  <c r="AA17"/>
  <c r="AA16"/>
  <c r="AA74" l="1"/>
  <c r="AA24"/>
  <c r="AA54"/>
  <c r="AA46" s="1"/>
  <c r="AA72"/>
  <c r="AA48"/>
  <c r="AA70"/>
  <c r="AA33"/>
  <c r="AA55"/>
  <c r="AA75"/>
  <c r="AA4"/>
  <c r="AA77"/>
  <c r="AA59"/>
  <c r="AA71"/>
  <c r="AA23" l="1"/>
  <c r="AA69"/>
  <c r="AA45"/>
  <c r="AA84" l="1"/>
  <c r="AA82"/>
  <c r="AA85"/>
  <c r="AA86"/>
  <c r="AA80"/>
  <c r="AA83" l="1"/>
  <c r="AA6" l="1"/>
  <c r="AA81"/>
  <c r="AA76"/>
  <c r="AA66"/>
  <c r="AA64"/>
  <c r="AA68"/>
  <c r="AA67"/>
  <c r="AA14" s="1"/>
  <c r="AA65"/>
  <c r="AA73"/>
  <c r="AA63" l="1"/>
  <c r="AA5" s="1"/>
  <c r="AA79"/>
</calcChain>
</file>

<file path=xl/sharedStrings.xml><?xml version="1.0" encoding="utf-8"?>
<sst xmlns="http://schemas.openxmlformats.org/spreadsheetml/2006/main" count="149" uniqueCount="77">
  <si>
    <t>Total</t>
  </si>
  <si>
    <t>Real</t>
  </si>
  <si>
    <t>SISTEMA -  SALDO INICIAL</t>
  </si>
  <si>
    <t>SISTEMA - SALDO FINAL</t>
  </si>
  <si>
    <t>SISTEMA - SALDO À PAGAR</t>
  </si>
  <si>
    <t xml:space="preserve">5020-2 - (Banco Brasil)  </t>
  </si>
  <si>
    <t xml:space="preserve">5019-9 - (Banco Brasil)  </t>
  </si>
  <si>
    <t xml:space="preserve">1-6 - (Caixa Econômica)  </t>
  </si>
  <si>
    <t xml:space="preserve">2-4 - (Caixa Econômica)  </t>
  </si>
  <si>
    <t xml:space="preserve">81-4 - (Caixa Econômica)  </t>
  </si>
  <si>
    <t xml:space="preserve">MULTAS - SALDO FINAL     </t>
  </si>
  <si>
    <t xml:space="preserve">MULTAS - GESTÃO FINANCEIRA </t>
  </si>
  <si>
    <t>MULTAS - Receita -  Diversas e Financeiras</t>
  </si>
  <si>
    <t>MULTAS - Saídas (Transcooper)</t>
  </si>
  <si>
    <t>MULTAS - Saídas (Tarifas/Penhora/Bloqueio Judicial)</t>
  </si>
  <si>
    <t xml:space="preserve">GESTÃO ACUMULADO - EMPRÉSTIMO/DEVOLUÇÃO </t>
  </si>
  <si>
    <t xml:space="preserve">TOTAL RECEITA </t>
  </si>
  <si>
    <t>Receita - Venda de Crédito Eletrônico</t>
  </si>
  <si>
    <t>A</t>
  </si>
  <si>
    <t>Crédito Postos (c/c 5019-9)</t>
  </si>
  <si>
    <t>Outros-XVN/Funap/EMTU (c/c 5020-2)</t>
  </si>
  <si>
    <t>Créditos LOJAS (c/c 1-6 Dinheiro Dia)</t>
  </si>
  <si>
    <t>Créditos LOTÉRICAS (c/c 1-6 Dinheiro Dia)</t>
  </si>
  <si>
    <t>CréditosMULTICONTA (c/c 1-6 TED Dia Seguinte)</t>
  </si>
  <si>
    <t>Créditos LOJA VIRTUAL (c/c 2-4 Ted Dia Seguinte)</t>
  </si>
  <si>
    <t>Créditos WEB (c/c 81-4 Ted Dia Seguinte)</t>
  </si>
  <si>
    <t>Receita -  Diversas e Financeiras</t>
  </si>
  <si>
    <t>Receitas Financeiras</t>
  </si>
  <si>
    <t>Royal Bus (Viação Jundiaiense)</t>
  </si>
  <si>
    <t>Zona Azul</t>
  </si>
  <si>
    <t>Outras</t>
  </si>
  <si>
    <t>Alugueis Diversos - Exploração Terminais</t>
  </si>
  <si>
    <t>Gerenc. e Operação Bilhet. Eletrôn. (SBE)</t>
  </si>
  <si>
    <t>Reembolso Paese</t>
  </si>
  <si>
    <t xml:space="preserve">Serviços Especiais -  U S P </t>
  </si>
  <si>
    <t>Recurso PMSP - Transp.Pess.Deficiencia Mobil. Reduzida</t>
  </si>
  <si>
    <t/>
  </si>
  <si>
    <t>Recurso PMSP - Compensações Tarifarias Sistema Onibus</t>
  </si>
  <si>
    <t>TOTAL VENCIMENTO DO DIA</t>
  </si>
  <si>
    <t>Remuneração Subsistema Estrutural (+) Revisão</t>
  </si>
  <si>
    <t>Remuneração Subsistema Local (+) Revisão</t>
  </si>
  <si>
    <t xml:space="preserve">Frota Pública </t>
  </si>
  <si>
    <t>731/733</t>
  </si>
  <si>
    <t xml:space="preserve">Transferência Resam </t>
  </si>
  <si>
    <t>Spurbanos (Rede Comerc. + Terminais Urbanos)</t>
  </si>
  <si>
    <t>727/714</t>
  </si>
  <si>
    <t>Comercialização Rede Complementar</t>
  </si>
  <si>
    <t>Remuneração Subsistema Estrutural  Paese</t>
  </si>
  <si>
    <t>X</t>
  </si>
  <si>
    <t>Comercialização - CEF</t>
  </si>
  <si>
    <t>728/739</t>
  </si>
  <si>
    <t>Gerenc.Créd.Eletr.(TX. Ger. Paese)</t>
  </si>
  <si>
    <t>Bilhete Único sem Cadastro</t>
  </si>
  <si>
    <t xml:space="preserve">Energia de Tração   </t>
  </si>
  <si>
    <t>730/713/716/718/738</t>
  </si>
  <si>
    <t>Despesas Gerais - Diversas</t>
  </si>
  <si>
    <t>713/718/215</t>
  </si>
  <si>
    <t>Despesas Gerais - R A T E I O</t>
  </si>
  <si>
    <t xml:space="preserve">Despesas Gerais - Penhora / Bloqueio Judicial </t>
  </si>
  <si>
    <t>TOTAL PAGAMENTO REALIZADO</t>
  </si>
  <si>
    <t xml:space="preserve">Gerenc.Crédito Eletrônico Paese </t>
  </si>
  <si>
    <t>713/215</t>
  </si>
  <si>
    <t>DÍVIDA ACUMULADA</t>
  </si>
  <si>
    <t xml:space="preserve">Remuneração Subsistema Estrutural </t>
  </si>
  <si>
    <t xml:space="preserve">Remuneração Subsistema Local </t>
  </si>
  <si>
    <t>Frota Pública</t>
  </si>
  <si>
    <t>SISTEMA</t>
  </si>
  <si>
    <t>TRANSPORTE</t>
  </si>
  <si>
    <t>Final</t>
  </si>
  <si>
    <t>(Revisão Estrutural- Notas explicativas abaixo)</t>
  </si>
  <si>
    <t>(Revisão Local - Notas explicativas abaixo)</t>
  </si>
  <si>
    <t>qui</t>
  </si>
  <si>
    <t>sex</t>
  </si>
  <si>
    <t>seg</t>
  </si>
  <si>
    <t>ter</t>
  </si>
  <si>
    <t>qua</t>
  </si>
  <si>
    <t>Créditos MULTIC./OUTROS(c/c 1-6 DINHEIRO Dia)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</si>
</sst>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[$-416]mmmm\-yy;@"/>
    <numFmt numFmtId="165" formatCode="[$-416]mmmm\-yyyy;@"/>
    <numFmt numFmtId="166" formatCode="dd/mm;@"/>
    <numFmt numFmtId="167" formatCode="_(* #,##0_);[Red]_(* \(#,##0\);_(* &quot;-&quot;??_);_(@_)"/>
    <numFmt numFmtId="168" formatCode="#,##0;[Red]#,##0"/>
    <numFmt numFmtId="169" formatCode="_(* #.0\,##0_);_(* \(#.0\,##0\);_(* &quot;-&quot;??_);_(@_)"/>
  </numFmts>
  <fonts count="9">
    <font>
      <sz val="10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9">
    <xf numFmtId="0" fontId="0" fillId="0" borderId="0" xfId="0"/>
    <xf numFmtId="0" fontId="3" fillId="2" borderId="0" xfId="1" applyFont="1" applyFill="1" applyProtection="1"/>
    <xf numFmtId="0" fontId="3" fillId="0" borderId="0" xfId="0" applyFont="1"/>
    <xf numFmtId="0" fontId="3" fillId="2" borderId="0" xfId="1" applyFont="1" applyFill="1" applyBorder="1" applyProtection="1"/>
    <xf numFmtId="0" fontId="5" fillId="0" borderId="0" xfId="2" applyFont="1"/>
    <xf numFmtId="0" fontId="3" fillId="0" borderId="0" xfId="1" applyFont="1" applyBorder="1" applyProtection="1"/>
    <xf numFmtId="0" fontId="4" fillId="2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center"/>
    </xf>
    <xf numFmtId="167" fontId="4" fillId="2" borderId="0" xfId="1" applyNumberFormat="1" applyFont="1" applyFill="1" applyBorder="1" applyAlignment="1" applyProtection="1">
      <alignment horizontal="right"/>
    </xf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right"/>
    </xf>
    <xf numFmtId="167" fontId="3" fillId="0" borderId="0" xfId="2" applyNumberFormat="1" applyFont="1" applyAlignment="1">
      <alignment horizontal="right"/>
    </xf>
    <xf numFmtId="167" fontId="3" fillId="2" borderId="0" xfId="2" applyNumberFormat="1" applyFont="1" applyFill="1" applyBorder="1" applyAlignment="1">
      <alignment horizontal="right"/>
    </xf>
    <xf numFmtId="0" fontId="4" fillId="2" borderId="0" xfId="1" applyFont="1" applyFill="1" applyAlignment="1" applyProtection="1">
      <alignment horizontal="left"/>
    </xf>
    <xf numFmtId="0" fontId="4" fillId="2" borderId="0" xfId="1" applyFont="1" applyFill="1" applyProtection="1"/>
    <xf numFmtId="167" fontId="4" fillId="2" borderId="0" xfId="1" applyNumberFormat="1" applyFont="1" applyFill="1" applyAlignment="1" applyProtection="1">
      <alignment horizontal="right"/>
    </xf>
    <xf numFmtId="167" fontId="3" fillId="2" borderId="0" xfId="1" applyNumberFormat="1" applyFont="1" applyFill="1" applyProtection="1"/>
    <xf numFmtId="167" fontId="5" fillId="3" borderId="0" xfId="1" applyNumberFormat="1" applyFont="1" applyFill="1" applyBorder="1" applyAlignment="1" applyProtection="1">
      <alignment horizontal="right"/>
    </xf>
    <xf numFmtId="0" fontId="3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>
      <alignment horizontal="center"/>
    </xf>
    <xf numFmtId="167" fontId="4" fillId="2" borderId="0" xfId="3" quotePrefix="1" applyNumberFormat="1" applyFont="1" applyFill="1" applyBorder="1" applyAlignment="1" applyProtection="1">
      <alignment horizontal="right"/>
    </xf>
    <xf numFmtId="167" fontId="3" fillId="2" borderId="0" xfId="1" applyNumberFormat="1" applyFont="1" applyFill="1" applyAlignment="1" applyProtection="1">
      <alignment horizontal="right"/>
    </xf>
    <xf numFmtId="167" fontId="3" fillId="2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 applyProtection="1">
      <alignment horizontal="left"/>
    </xf>
    <xf numFmtId="169" fontId="3" fillId="0" borderId="0" xfId="1" applyNumberFormat="1" applyFont="1" applyProtection="1"/>
    <xf numFmtId="167" fontId="3" fillId="0" borderId="0" xfId="1" applyNumberFormat="1" applyFont="1" applyBorder="1" applyAlignment="1" applyProtection="1">
      <alignment horizontal="right"/>
    </xf>
    <xf numFmtId="0" fontId="3" fillId="0" borderId="0" xfId="1" applyFont="1" applyProtection="1"/>
    <xf numFmtId="0" fontId="3" fillId="0" borderId="1" xfId="2" applyFont="1" applyBorder="1"/>
    <xf numFmtId="167" fontId="3" fillId="2" borderId="0" xfId="2" applyNumberFormat="1" applyFont="1" applyFill="1" applyAlignment="1">
      <alignment horizontal="right"/>
    </xf>
    <xf numFmtId="167" fontId="3" fillId="0" borderId="0" xfId="2" applyNumberFormat="1" applyFont="1" applyBorder="1" applyAlignment="1">
      <alignment horizontal="right"/>
    </xf>
    <xf numFmtId="22" fontId="4" fillId="2" borderId="0" xfId="1" applyNumberFormat="1" applyFont="1" applyFill="1" applyAlignment="1" applyProtection="1">
      <alignment horizontal="left"/>
    </xf>
    <xf numFmtId="167" fontId="4" fillId="2" borderId="0" xfId="1" applyNumberFormat="1" applyFont="1" applyFill="1" applyAlignment="1" applyProtection="1">
      <alignment horizontal="left"/>
    </xf>
    <xf numFmtId="0" fontId="4" fillId="3" borderId="2" xfId="1" applyFont="1" applyFill="1" applyBorder="1" applyAlignment="1" applyProtection="1">
      <alignment horizontal="left" vertical="center"/>
    </xf>
    <xf numFmtId="165" fontId="4" fillId="3" borderId="3" xfId="5" applyNumberFormat="1" applyFont="1" applyFill="1" applyBorder="1" applyAlignment="1" applyProtection="1">
      <alignment horizontal="left" vertical="center"/>
    </xf>
    <xf numFmtId="164" fontId="4" fillId="3" borderId="4" xfId="3" applyNumberFormat="1" applyFont="1" applyFill="1" applyBorder="1" applyAlignment="1" applyProtection="1">
      <alignment horizontal="right" vertical="center"/>
    </xf>
    <xf numFmtId="14" fontId="6" fillId="3" borderId="2" xfId="1" applyNumberFormat="1" applyFont="1" applyFill="1" applyBorder="1" applyAlignment="1" applyProtection="1">
      <alignment horizontal="right" vertical="center"/>
    </xf>
    <xf numFmtId="14" fontId="6" fillId="3" borderId="5" xfId="1" applyNumberFormat="1" applyFont="1" applyFill="1" applyBorder="1" applyAlignment="1" applyProtection="1">
      <alignment horizontal="right" vertical="center"/>
    </xf>
    <xf numFmtId="165" fontId="6" fillId="4" borderId="6" xfId="2" applyNumberFormat="1" applyFont="1" applyFill="1" applyBorder="1" applyAlignment="1">
      <alignment horizontal="left"/>
    </xf>
    <xf numFmtId="0" fontId="3" fillId="4" borderId="7" xfId="0" applyFont="1" applyFill="1" applyBorder="1" applyAlignment="1">
      <alignment horizontal="left" vertical="center"/>
    </xf>
    <xf numFmtId="164" fontId="4" fillId="4" borderId="8" xfId="3" applyNumberFormat="1" applyFont="1" applyFill="1" applyBorder="1" applyAlignment="1" applyProtection="1">
      <alignment horizontal="right" vertical="center"/>
    </xf>
    <xf numFmtId="166" fontId="5" fillId="4" borderId="6" xfId="1" applyNumberFormat="1" applyFont="1" applyFill="1" applyBorder="1" applyAlignment="1" applyProtection="1">
      <alignment horizontal="right" vertical="center"/>
    </xf>
    <xf numFmtId="166" fontId="5" fillId="4" borderId="0" xfId="1" applyNumberFormat="1" applyFont="1" applyFill="1" applyBorder="1" applyAlignment="1" applyProtection="1">
      <alignment horizontal="right" vertical="center"/>
    </xf>
    <xf numFmtId="0" fontId="3" fillId="3" borderId="9" xfId="1" applyFont="1" applyFill="1" applyBorder="1" applyProtection="1"/>
    <xf numFmtId="0" fontId="3" fillId="3" borderId="10" xfId="0" applyFont="1" applyFill="1" applyBorder="1" applyAlignment="1">
      <alignment horizontal="left" vertical="center"/>
    </xf>
    <xf numFmtId="165" fontId="4" fillId="3" borderId="11" xfId="3" applyNumberFormat="1" applyFont="1" applyFill="1" applyBorder="1" applyAlignment="1" applyProtection="1">
      <alignment horizontal="right" vertical="center"/>
    </xf>
    <xf numFmtId="38" fontId="3" fillId="3" borderId="9" xfId="1" applyNumberFormat="1" applyFont="1" applyFill="1" applyBorder="1" applyAlignment="1" applyProtection="1">
      <alignment horizontal="right" vertical="center"/>
    </xf>
    <xf numFmtId="38" fontId="3" fillId="3" borderId="12" xfId="1" applyNumberFormat="1" applyFont="1" applyFill="1" applyBorder="1" applyAlignment="1" applyProtection="1">
      <alignment horizontal="right" vertical="center"/>
    </xf>
    <xf numFmtId="0" fontId="4" fillId="4" borderId="2" xfId="1" applyFont="1" applyFill="1" applyBorder="1" applyAlignment="1" applyProtection="1">
      <alignment horizontal="left"/>
    </xf>
    <xf numFmtId="0" fontId="4" fillId="4" borderId="3" xfId="1" applyFont="1" applyFill="1" applyBorder="1" applyAlignment="1" applyProtection="1">
      <alignment horizontal="center"/>
    </xf>
    <xf numFmtId="167" fontId="4" fillId="4" borderId="4" xfId="1" quotePrefix="1" applyNumberFormat="1" applyFont="1" applyFill="1" applyBorder="1" applyAlignment="1" applyProtection="1">
      <alignment horizontal="right"/>
    </xf>
    <xf numFmtId="168" fontId="4" fillId="4" borderId="2" xfId="1" applyNumberFormat="1" applyFont="1" applyFill="1" applyBorder="1" applyAlignment="1" applyProtection="1">
      <alignment horizontal="right"/>
    </xf>
    <xf numFmtId="167" fontId="4" fillId="4" borderId="5" xfId="1" applyNumberFormat="1" applyFont="1" applyFill="1" applyBorder="1" applyAlignment="1" applyProtection="1">
      <alignment horizontal="right"/>
    </xf>
    <xf numFmtId="169" fontId="4" fillId="3" borderId="6" xfId="3" applyNumberFormat="1" applyFont="1" applyFill="1" applyBorder="1" applyAlignment="1" applyProtection="1">
      <alignment horizontal="left"/>
    </xf>
    <xf numFmtId="169" fontId="4" fillId="3" borderId="7" xfId="3" applyNumberFormat="1" applyFont="1" applyFill="1" applyBorder="1" applyAlignment="1" applyProtection="1">
      <alignment horizontal="center"/>
    </xf>
    <xf numFmtId="167" fontId="4" fillId="3" borderId="8" xfId="3" applyNumberFormat="1" applyFont="1" applyFill="1" applyBorder="1" applyAlignment="1" applyProtection="1">
      <alignment horizontal="right"/>
    </xf>
    <xf numFmtId="167" fontId="4" fillId="3" borderId="6" xfId="3" applyNumberFormat="1" applyFont="1" applyFill="1" applyBorder="1" applyAlignment="1" applyProtection="1">
      <alignment horizontal="right"/>
    </xf>
    <xf numFmtId="167" fontId="4" fillId="3" borderId="0" xfId="3" applyNumberFormat="1" applyFont="1" applyFill="1" applyBorder="1" applyAlignment="1" applyProtection="1">
      <alignment horizontal="right"/>
    </xf>
    <xf numFmtId="0" fontId="4" fillId="4" borderId="9" xfId="1" applyFont="1" applyFill="1" applyBorder="1" applyAlignment="1" applyProtection="1">
      <alignment horizontal="left"/>
    </xf>
    <xf numFmtId="0" fontId="4" fillId="4" borderId="10" xfId="1" applyFont="1" applyFill="1" applyBorder="1" applyAlignment="1" applyProtection="1">
      <alignment horizontal="center"/>
    </xf>
    <xf numFmtId="167" fontId="4" fillId="4" borderId="11" xfId="1" applyNumberFormat="1" applyFont="1" applyFill="1" applyBorder="1" applyAlignment="1" applyProtection="1">
      <alignment horizontal="right"/>
    </xf>
    <xf numFmtId="167" fontId="4" fillId="4" borderId="9" xfId="1" applyNumberFormat="1" applyFont="1" applyFill="1" applyBorder="1" applyAlignment="1" applyProtection="1">
      <alignment horizontal="right"/>
    </xf>
    <xf numFmtId="167" fontId="4" fillId="4" borderId="12" xfId="1" applyNumberFormat="1" applyFont="1" applyFill="1" applyBorder="1" applyAlignment="1" applyProtection="1">
      <alignment horizontal="right"/>
    </xf>
    <xf numFmtId="0" fontId="4" fillId="3" borderId="2" xfId="1" applyFont="1" applyFill="1" applyBorder="1" applyAlignment="1" applyProtection="1">
      <alignment horizontal="left"/>
    </xf>
    <xf numFmtId="0" fontId="4" fillId="3" borderId="3" xfId="1" applyFont="1" applyFill="1" applyBorder="1" applyAlignment="1" applyProtection="1">
      <alignment horizontal="left"/>
    </xf>
    <xf numFmtId="167" fontId="4" fillId="3" borderId="4" xfId="1" applyNumberFormat="1" applyFont="1" applyFill="1" applyBorder="1" applyAlignment="1" applyProtection="1">
      <alignment horizontal="right"/>
    </xf>
    <xf numFmtId="167" fontId="4" fillId="3" borderId="2" xfId="1" applyNumberFormat="1" applyFont="1" applyFill="1" applyBorder="1" applyAlignment="1" applyProtection="1">
      <alignment horizontal="right"/>
    </xf>
    <xf numFmtId="167" fontId="4" fillId="3" borderId="5" xfId="1" applyNumberFormat="1" applyFont="1" applyFill="1" applyBorder="1" applyAlignment="1" applyProtection="1">
      <alignment horizontal="right"/>
    </xf>
    <xf numFmtId="0" fontId="4" fillId="4" borderId="6" xfId="1" applyFont="1" applyFill="1" applyBorder="1" applyAlignment="1" applyProtection="1">
      <alignment horizontal="left"/>
    </xf>
    <xf numFmtId="0" fontId="4" fillId="4" borderId="7" xfId="1" applyFont="1" applyFill="1" applyBorder="1" applyAlignment="1" applyProtection="1">
      <alignment horizontal="left"/>
    </xf>
    <xf numFmtId="167" fontId="4" fillId="4" borderId="8" xfId="1" applyNumberFormat="1" applyFont="1" applyFill="1" applyBorder="1" applyAlignment="1" applyProtection="1">
      <alignment horizontal="right"/>
    </xf>
    <xf numFmtId="167" fontId="4" fillId="4" borderId="6" xfId="1" applyNumberFormat="1" applyFont="1" applyFill="1" applyBorder="1" applyAlignment="1" applyProtection="1">
      <alignment horizontal="right"/>
    </xf>
    <xf numFmtId="167" fontId="4" fillId="4" borderId="0" xfId="1" applyNumberFormat="1" applyFont="1" applyFill="1" applyBorder="1" applyAlignment="1" applyProtection="1">
      <alignment horizontal="right"/>
    </xf>
    <xf numFmtId="0" fontId="4" fillId="3" borderId="6" xfId="1" applyFont="1" applyFill="1" applyBorder="1" applyAlignment="1" applyProtection="1">
      <alignment horizontal="left"/>
    </xf>
    <xf numFmtId="0" fontId="4" fillId="3" borderId="7" xfId="1" applyFont="1" applyFill="1" applyBorder="1" applyAlignment="1" applyProtection="1">
      <alignment horizontal="left"/>
    </xf>
    <xf numFmtId="167" fontId="4" fillId="3" borderId="8" xfId="1" applyNumberFormat="1" applyFont="1" applyFill="1" applyBorder="1" applyAlignment="1" applyProtection="1">
      <alignment horizontal="right"/>
    </xf>
    <xf numFmtId="167" fontId="4" fillId="3" borderId="6" xfId="1" applyNumberFormat="1" applyFont="1" applyFill="1" applyBorder="1" applyAlignment="1" applyProtection="1">
      <alignment horizontal="right"/>
    </xf>
    <xf numFmtId="167" fontId="4" fillId="3" borderId="0" xfId="1" applyNumberFormat="1" applyFont="1" applyFill="1" applyBorder="1" applyAlignment="1" applyProtection="1">
      <alignment horizontal="right"/>
    </xf>
    <xf numFmtId="0" fontId="4" fillId="3" borderId="9" xfId="1" applyFont="1" applyFill="1" applyBorder="1" applyAlignment="1" applyProtection="1">
      <alignment horizontal="left"/>
    </xf>
    <xf numFmtId="0" fontId="4" fillId="3" borderId="10" xfId="1" applyFont="1" applyFill="1" applyBorder="1" applyAlignment="1" applyProtection="1">
      <alignment horizontal="left"/>
    </xf>
    <xf numFmtId="167" fontId="4" fillId="3" borderId="11" xfId="1" applyNumberFormat="1" applyFont="1" applyFill="1" applyBorder="1" applyAlignment="1" applyProtection="1">
      <alignment horizontal="right"/>
    </xf>
    <xf numFmtId="167" fontId="4" fillId="3" borderId="9" xfId="1" applyNumberFormat="1" applyFont="1" applyFill="1" applyBorder="1" applyAlignment="1" applyProtection="1">
      <alignment horizontal="right"/>
    </xf>
    <xf numFmtId="167" fontId="4" fillId="3" borderId="12" xfId="1" applyNumberFormat="1" applyFont="1" applyFill="1" applyBorder="1" applyAlignment="1" applyProtection="1">
      <alignment horizontal="right"/>
    </xf>
    <xf numFmtId="169" fontId="4" fillId="3" borderId="13" xfId="3" applyNumberFormat="1" applyFont="1" applyFill="1" applyBorder="1" applyAlignment="1" applyProtection="1">
      <alignment horizontal="left"/>
    </xf>
    <xf numFmtId="169" fontId="4" fillId="3" borderId="14" xfId="3" applyNumberFormat="1" applyFont="1" applyFill="1" applyBorder="1" applyAlignment="1" applyProtection="1">
      <alignment horizontal="center"/>
    </xf>
    <xf numFmtId="167" fontId="4" fillId="3" borderId="15" xfId="3" applyNumberFormat="1" applyFont="1" applyFill="1" applyBorder="1" applyAlignment="1" applyProtection="1">
      <alignment horizontal="right"/>
    </xf>
    <xf numFmtId="167" fontId="4" fillId="3" borderId="13" xfId="3" applyNumberFormat="1" applyFont="1" applyFill="1" applyBorder="1" applyAlignment="1" applyProtection="1">
      <alignment horizontal="right"/>
    </xf>
    <xf numFmtId="167" fontId="4" fillId="3" borderId="16" xfId="3" applyNumberFormat="1" applyFont="1" applyFill="1" applyBorder="1" applyAlignment="1" applyProtection="1">
      <alignment horizontal="right"/>
    </xf>
    <xf numFmtId="0" fontId="4" fillId="4" borderId="10" xfId="1" applyFont="1" applyFill="1" applyBorder="1" applyAlignment="1" applyProtection="1">
      <alignment horizontal="left"/>
    </xf>
    <xf numFmtId="0" fontId="7" fillId="3" borderId="13" xfId="1" applyFont="1" applyFill="1" applyBorder="1" applyAlignment="1" applyProtection="1">
      <alignment horizontal="left"/>
    </xf>
    <xf numFmtId="0" fontId="7" fillId="3" borderId="14" xfId="1" applyFont="1" applyFill="1" applyBorder="1" applyAlignment="1" applyProtection="1">
      <alignment horizontal="left"/>
    </xf>
    <xf numFmtId="167" fontId="4" fillId="3" borderId="15" xfId="1" applyNumberFormat="1" applyFont="1" applyFill="1" applyBorder="1" applyAlignment="1" applyProtection="1">
      <alignment horizontal="right"/>
    </xf>
    <xf numFmtId="167" fontId="4" fillId="3" borderId="13" xfId="1" applyNumberFormat="1" applyFont="1" applyFill="1" applyBorder="1" applyAlignment="1" applyProtection="1">
      <alignment horizontal="right"/>
    </xf>
    <xf numFmtId="167" fontId="4" fillId="3" borderId="16" xfId="1" applyNumberFormat="1" applyFont="1" applyFill="1" applyBorder="1" applyAlignment="1" applyProtection="1">
      <alignment horizontal="right"/>
    </xf>
    <xf numFmtId="169" fontId="4" fillId="3" borderId="2" xfId="3" applyNumberFormat="1" applyFont="1" applyFill="1" applyBorder="1" applyAlignment="1" applyProtection="1">
      <alignment horizontal="left"/>
    </xf>
    <xf numFmtId="169" fontId="4" fillId="3" borderId="3" xfId="3" applyNumberFormat="1" applyFont="1" applyFill="1" applyBorder="1" applyAlignment="1" applyProtection="1">
      <alignment horizontal="center"/>
    </xf>
    <xf numFmtId="167" fontId="4" fillId="3" borderId="4" xfId="3" applyNumberFormat="1" applyFont="1" applyFill="1" applyBorder="1" applyAlignment="1" applyProtection="1">
      <alignment horizontal="right"/>
    </xf>
    <xf numFmtId="167" fontId="4" fillId="3" borderId="2" xfId="3" applyNumberFormat="1" applyFont="1" applyFill="1" applyBorder="1" applyAlignment="1" applyProtection="1">
      <alignment horizontal="right"/>
    </xf>
    <xf numFmtId="167" fontId="4" fillId="3" borderId="5" xfId="3" applyNumberFormat="1" applyFont="1" applyFill="1" applyBorder="1" applyAlignment="1" applyProtection="1">
      <alignment horizontal="right"/>
    </xf>
    <xf numFmtId="0" fontId="6" fillId="4" borderId="6" xfId="1" applyFont="1" applyFill="1" applyBorder="1" applyAlignment="1" applyProtection="1">
      <alignment horizontal="left"/>
    </xf>
    <xf numFmtId="0" fontId="6" fillId="4" borderId="7" xfId="1" applyFont="1" applyFill="1" applyBorder="1" applyAlignment="1" applyProtection="1">
      <alignment horizontal="left"/>
    </xf>
    <xf numFmtId="167" fontId="6" fillId="4" borderId="8" xfId="1" applyNumberFormat="1" applyFont="1" applyFill="1" applyBorder="1" applyAlignment="1" applyProtection="1">
      <alignment horizontal="right"/>
    </xf>
    <xf numFmtId="167" fontId="5" fillId="4" borderId="6" xfId="1" applyNumberFormat="1" applyFont="1" applyFill="1" applyBorder="1" applyAlignment="1" applyProtection="1">
      <alignment horizontal="right"/>
    </xf>
    <xf numFmtId="167" fontId="5" fillId="4" borderId="0" xfId="1" applyNumberFormat="1" applyFont="1" applyFill="1" applyBorder="1" applyAlignment="1" applyProtection="1">
      <alignment horizontal="right"/>
    </xf>
    <xf numFmtId="0" fontId="6" fillId="3" borderId="6" xfId="1" applyFont="1" applyFill="1" applyBorder="1" applyAlignment="1" applyProtection="1">
      <alignment horizontal="left"/>
    </xf>
    <xf numFmtId="0" fontId="6" fillId="3" borderId="7" xfId="1" applyFont="1" applyFill="1" applyBorder="1" applyAlignment="1" applyProtection="1">
      <alignment horizontal="right"/>
    </xf>
    <xf numFmtId="167" fontId="6" fillId="3" borderId="8" xfId="1" applyNumberFormat="1" applyFont="1" applyFill="1" applyBorder="1" applyAlignment="1" applyProtection="1">
      <alignment horizontal="right"/>
    </xf>
    <xf numFmtId="167" fontId="5" fillId="3" borderId="6" xfId="1" applyNumberFormat="1" applyFont="1" applyFill="1" applyBorder="1" applyAlignment="1" applyProtection="1">
      <alignment horizontal="right"/>
    </xf>
    <xf numFmtId="0" fontId="6" fillId="4" borderId="7" xfId="1" applyFont="1" applyFill="1" applyBorder="1" applyAlignment="1" applyProtection="1">
      <alignment horizontal="right"/>
    </xf>
    <xf numFmtId="0" fontId="6" fillId="3" borderId="7" xfId="1" applyFont="1" applyFill="1" applyBorder="1" applyAlignment="1" applyProtection="1">
      <alignment horizontal="left"/>
    </xf>
    <xf numFmtId="0" fontId="8" fillId="4" borderId="6" xfId="1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167" fontId="6" fillId="4" borderId="8" xfId="1" quotePrefix="1" applyNumberFormat="1" applyFont="1" applyFill="1" applyBorder="1" applyAlignment="1" applyProtection="1">
      <alignment horizontal="right"/>
    </xf>
    <xf numFmtId="0" fontId="8" fillId="3" borderId="9" xfId="1" applyFont="1" applyFill="1" applyBorder="1" applyAlignment="1" applyProtection="1">
      <alignment horizontal="left"/>
    </xf>
    <xf numFmtId="0" fontId="8" fillId="3" borderId="10" xfId="1" applyFont="1" applyFill="1" applyBorder="1" applyAlignment="1" applyProtection="1">
      <alignment horizontal="left"/>
    </xf>
    <xf numFmtId="167" fontId="6" fillId="3" borderId="11" xfId="1" quotePrefix="1" applyNumberFormat="1" applyFont="1" applyFill="1" applyBorder="1" applyAlignment="1" applyProtection="1">
      <alignment horizontal="right"/>
    </xf>
    <xf numFmtId="167" fontId="5" fillId="3" borderId="9" xfId="1" applyNumberFormat="1" applyFont="1" applyFill="1" applyBorder="1" applyAlignment="1" applyProtection="1">
      <alignment horizontal="right"/>
    </xf>
    <xf numFmtId="167" fontId="5" fillId="3" borderId="12" xfId="1" applyNumberFormat="1" applyFont="1" applyFill="1" applyBorder="1" applyAlignment="1" applyProtection="1">
      <alignment horizontal="right"/>
    </xf>
    <xf numFmtId="167" fontId="4" fillId="4" borderId="8" xfId="3" applyNumberFormat="1" applyFont="1" applyFill="1" applyBorder="1" applyAlignment="1" applyProtection="1">
      <alignment horizontal="right"/>
    </xf>
    <xf numFmtId="167" fontId="3" fillId="4" borderId="6" xfId="1" applyNumberFormat="1" applyFont="1" applyFill="1" applyBorder="1" applyAlignment="1" applyProtection="1">
      <alignment horizontal="right"/>
    </xf>
    <xf numFmtId="167" fontId="3" fillId="4" borderId="0" xfId="1" applyNumberFormat="1" applyFont="1" applyFill="1" applyBorder="1" applyAlignment="1" applyProtection="1">
      <alignment horizontal="right"/>
    </xf>
    <xf numFmtId="0" fontId="4" fillId="3" borderId="7" xfId="1" applyFont="1" applyFill="1" applyBorder="1" applyAlignment="1" applyProtection="1">
      <alignment horizontal="right"/>
    </xf>
    <xf numFmtId="167" fontId="3" fillId="3" borderId="6" xfId="1" applyNumberFormat="1" applyFont="1" applyFill="1" applyBorder="1" applyAlignment="1" applyProtection="1">
      <alignment horizontal="right"/>
    </xf>
    <xf numFmtId="167" fontId="3" fillId="3" borderId="0" xfId="1" applyNumberFormat="1" applyFont="1" applyFill="1" applyBorder="1" applyAlignment="1" applyProtection="1">
      <alignment horizontal="right"/>
    </xf>
    <xf numFmtId="167" fontId="3" fillId="3" borderId="9" xfId="1" applyNumberFormat="1" applyFont="1" applyFill="1" applyBorder="1" applyAlignment="1" applyProtection="1">
      <alignment horizontal="right"/>
    </xf>
    <xf numFmtId="167" fontId="3" fillId="3" borderId="12" xfId="1" applyNumberFormat="1" applyFont="1" applyFill="1" applyBorder="1" applyAlignment="1" applyProtection="1">
      <alignment horizontal="right"/>
    </xf>
    <xf numFmtId="167" fontId="3" fillId="4" borderId="9" xfId="1" applyNumberFormat="1" applyFont="1" applyFill="1" applyBorder="1" applyAlignment="1" applyProtection="1">
      <alignment horizontal="right"/>
    </xf>
    <xf numFmtId="167" fontId="3" fillId="4" borderId="12" xfId="1" applyNumberFormat="1" applyFont="1" applyFill="1" applyBorder="1" applyAlignment="1" applyProtection="1">
      <alignment horizontal="right"/>
    </xf>
    <xf numFmtId="14" fontId="6" fillId="3" borderId="4" xfId="1" applyNumberFormat="1" applyFont="1" applyFill="1" applyBorder="1" applyAlignment="1" applyProtection="1">
      <alignment horizontal="right" vertical="center"/>
    </xf>
    <xf numFmtId="166" fontId="5" fillId="4" borderId="8" xfId="1" applyNumberFormat="1" applyFont="1" applyFill="1" applyBorder="1" applyAlignment="1" applyProtection="1">
      <alignment horizontal="right" vertical="center"/>
    </xf>
    <xf numFmtId="164" fontId="4" fillId="3" borderId="11" xfId="1" applyNumberFormat="1" applyFont="1" applyFill="1" applyBorder="1" applyAlignment="1" applyProtection="1">
      <alignment horizontal="right" vertical="center"/>
    </xf>
    <xf numFmtId="167" fontId="4" fillId="4" borderId="4" xfId="1" applyNumberFormat="1" applyFont="1" applyFill="1" applyBorder="1" applyAlignment="1" applyProtection="1">
      <alignment horizontal="right"/>
    </xf>
    <xf numFmtId="167" fontId="5" fillId="4" borderId="8" xfId="1" applyNumberFormat="1" applyFont="1" applyFill="1" applyBorder="1" applyAlignment="1" applyProtection="1">
      <alignment horizontal="right"/>
    </xf>
    <xf numFmtId="167" fontId="5" fillId="3" borderId="8" xfId="1" applyNumberFormat="1" applyFont="1" applyFill="1" applyBorder="1" applyAlignment="1" applyProtection="1">
      <alignment horizontal="right"/>
    </xf>
    <xf numFmtId="167" fontId="5" fillId="3" borderId="11" xfId="1" applyNumberFormat="1" applyFont="1" applyFill="1" applyBorder="1" applyAlignment="1" applyProtection="1">
      <alignment horizontal="right"/>
    </xf>
    <xf numFmtId="167" fontId="3" fillId="4" borderId="8" xfId="1" applyNumberFormat="1" applyFont="1" applyFill="1" applyBorder="1" applyAlignment="1" applyProtection="1">
      <alignment horizontal="right"/>
    </xf>
    <xf numFmtId="167" fontId="3" fillId="3" borderId="8" xfId="1" applyNumberFormat="1" applyFont="1" applyFill="1" applyBorder="1" applyAlignment="1" applyProtection="1">
      <alignment horizontal="right"/>
    </xf>
    <xf numFmtId="167" fontId="3" fillId="3" borderId="11" xfId="1" applyNumberFormat="1" applyFont="1" applyFill="1" applyBorder="1" applyAlignment="1" applyProtection="1">
      <alignment horizontal="right"/>
    </xf>
    <xf numFmtId="167" fontId="3" fillId="4" borderId="11" xfId="1" applyNumberFormat="1" applyFont="1" applyFill="1" applyBorder="1" applyAlignment="1" applyProtection="1">
      <alignment horizontal="right"/>
    </xf>
  </cellXfs>
  <cellStyles count="8">
    <cellStyle name="Normal" xfId="0" builtinId="0"/>
    <cellStyle name="Normal 2" xfId="1"/>
    <cellStyle name="Normal 3" xfId="2"/>
    <cellStyle name="Separador de milhares 2" xfId="4"/>
    <cellStyle name="Separador de milhares 2 2" xfId="5"/>
    <cellStyle name="Separador de milhares 2 2 2" xfId="3"/>
    <cellStyle name="Separador de milhares 3" xfId="6"/>
    <cellStyle name="Separador de milhares 3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89"/>
  <sheetViews>
    <sheetView showGridLines="0" tabSelected="1" zoomScale="80" zoomScaleNormal="80" workbookViewId="0">
      <pane xSplit="5" ySplit="6" topLeftCell="Y7" activePane="bottomRight" state="frozen"/>
      <selection pane="topRight" activeCell="F1" sqref="F1"/>
      <selection pane="bottomLeft" activeCell="A7" sqref="A7"/>
      <selection pane="bottomRight" activeCell="Z1" sqref="Z1"/>
    </sheetView>
  </sheetViews>
  <sheetFormatPr defaultColWidth="9" defaultRowHeight="18.75"/>
  <cols>
    <col min="1" max="1" width="2.7109375" style="2" bestFit="1" customWidth="1"/>
    <col min="2" max="2" width="9" style="2"/>
    <col min="3" max="3" width="24.7109375" style="4" customWidth="1"/>
    <col min="4" max="4" width="40" style="4" customWidth="1"/>
    <col min="5" max="27" width="18.7109375" style="4" customWidth="1"/>
    <col min="28" max="48" width="15.85546875" style="4" customWidth="1"/>
    <col min="49" max="16384" width="9" style="4"/>
  </cols>
  <sheetData>
    <row r="1" spans="3:28" ht="24.95" customHeight="1" thickTop="1">
      <c r="C1" s="33" t="s">
        <v>66</v>
      </c>
      <c r="D1" s="34" t="s">
        <v>67</v>
      </c>
      <c r="E1" s="35" t="s">
        <v>0</v>
      </c>
      <c r="F1" s="36">
        <v>42614</v>
      </c>
      <c r="G1" s="37">
        <v>42615</v>
      </c>
      <c r="H1" s="37">
        <v>42618</v>
      </c>
      <c r="I1" s="37">
        <v>42619</v>
      </c>
      <c r="J1" s="37">
        <v>42621</v>
      </c>
      <c r="K1" s="37">
        <v>42622</v>
      </c>
      <c r="L1" s="37">
        <v>42625</v>
      </c>
      <c r="M1" s="37">
        <v>42626</v>
      </c>
      <c r="N1" s="37">
        <v>42627</v>
      </c>
      <c r="O1" s="37">
        <v>42628</v>
      </c>
      <c r="P1" s="37">
        <v>42629</v>
      </c>
      <c r="Q1" s="37">
        <v>42632</v>
      </c>
      <c r="R1" s="37">
        <v>42633</v>
      </c>
      <c r="S1" s="37">
        <v>42634</v>
      </c>
      <c r="T1" s="37">
        <v>42635</v>
      </c>
      <c r="U1" s="37">
        <v>42636</v>
      </c>
      <c r="V1" s="37">
        <v>42639</v>
      </c>
      <c r="W1" s="37">
        <v>42640</v>
      </c>
      <c r="X1" s="37">
        <v>42641</v>
      </c>
      <c r="Y1" s="37">
        <v>42642</v>
      </c>
      <c r="Z1" s="37">
        <v>42643</v>
      </c>
      <c r="AA1" s="128" t="s">
        <v>0</v>
      </c>
      <c r="AB1" s="3"/>
    </row>
    <row r="2" spans="3:28" ht="24.95" customHeight="1">
      <c r="C2" s="38">
        <v>42614</v>
      </c>
      <c r="D2" s="39"/>
      <c r="E2" s="40" t="s">
        <v>68</v>
      </c>
      <c r="F2" s="41" t="s">
        <v>71</v>
      </c>
      <c r="G2" s="42" t="s">
        <v>72</v>
      </c>
      <c r="H2" s="42" t="s">
        <v>73</v>
      </c>
      <c r="I2" s="42" t="s">
        <v>74</v>
      </c>
      <c r="J2" s="42" t="s">
        <v>71</v>
      </c>
      <c r="K2" s="42" t="s">
        <v>72</v>
      </c>
      <c r="L2" s="42" t="s">
        <v>73</v>
      </c>
      <c r="M2" s="42" t="s">
        <v>74</v>
      </c>
      <c r="N2" s="42" t="s">
        <v>75</v>
      </c>
      <c r="O2" s="42" t="s">
        <v>71</v>
      </c>
      <c r="P2" s="42" t="s">
        <v>72</v>
      </c>
      <c r="Q2" s="42" t="s">
        <v>73</v>
      </c>
      <c r="R2" s="42" t="s">
        <v>74</v>
      </c>
      <c r="S2" s="42" t="s">
        <v>75</v>
      </c>
      <c r="T2" s="42" t="s">
        <v>71</v>
      </c>
      <c r="U2" s="42" t="s">
        <v>72</v>
      </c>
      <c r="V2" s="42" t="s">
        <v>73</v>
      </c>
      <c r="W2" s="42" t="s">
        <v>74</v>
      </c>
      <c r="X2" s="42" t="s">
        <v>75</v>
      </c>
      <c r="Y2" s="42" t="s">
        <v>71</v>
      </c>
      <c r="Z2" s="42" t="s">
        <v>72</v>
      </c>
      <c r="AA2" s="129"/>
      <c r="AB2" s="3"/>
    </row>
    <row r="3" spans="3:28" ht="24.95" customHeight="1" thickBot="1">
      <c r="C3" s="43"/>
      <c r="D3" s="44"/>
      <c r="E3" s="45">
        <v>42583</v>
      </c>
      <c r="F3" s="46" t="s">
        <v>1</v>
      </c>
      <c r="G3" s="47" t="s">
        <v>1</v>
      </c>
      <c r="H3" s="47" t="s">
        <v>1</v>
      </c>
      <c r="I3" s="47" t="s">
        <v>1</v>
      </c>
      <c r="J3" s="47" t="s">
        <v>1</v>
      </c>
      <c r="K3" s="47" t="s">
        <v>1</v>
      </c>
      <c r="L3" s="47" t="s">
        <v>1</v>
      </c>
      <c r="M3" s="47" t="s">
        <v>1</v>
      </c>
      <c r="N3" s="47" t="s">
        <v>1</v>
      </c>
      <c r="O3" s="47" t="s">
        <v>1</v>
      </c>
      <c r="P3" s="47" t="s">
        <v>1</v>
      </c>
      <c r="Q3" s="47" t="s">
        <v>1</v>
      </c>
      <c r="R3" s="47" t="s">
        <v>1</v>
      </c>
      <c r="S3" s="47" t="s">
        <v>1</v>
      </c>
      <c r="T3" s="47" t="s">
        <v>1</v>
      </c>
      <c r="U3" s="47" t="s">
        <v>1</v>
      </c>
      <c r="V3" s="47" t="s">
        <v>1</v>
      </c>
      <c r="W3" s="47" t="s">
        <v>1</v>
      </c>
      <c r="X3" s="47" t="s">
        <v>1</v>
      </c>
      <c r="Y3" s="47" t="s">
        <v>1</v>
      </c>
      <c r="Z3" s="47" t="s">
        <v>1</v>
      </c>
      <c r="AA3" s="130">
        <f>+C2</f>
        <v>42614</v>
      </c>
      <c r="AB3" s="1"/>
    </row>
    <row r="4" spans="3:28" ht="24.95" customHeight="1" thickTop="1">
      <c r="C4" s="48" t="s">
        <v>2</v>
      </c>
      <c r="D4" s="49"/>
      <c r="E4" s="50"/>
      <c r="F4" s="51">
        <v>7512922.2373496294</v>
      </c>
      <c r="G4" s="52">
        <v>5029365.5673496313</v>
      </c>
      <c r="H4" s="52">
        <v>4659623.3673495948</v>
      </c>
      <c r="I4" s="52">
        <v>5469004.2073495984</v>
      </c>
      <c r="J4" s="52">
        <v>8027745.2473495957</v>
      </c>
      <c r="K4" s="52">
        <v>6907705.2273495998</v>
      </c>
      <c r="L4" s="52">
        <v>7046440.8973496053</v>
      </c>
      <c r="M4" s="52">
        <v>5575895.5573496055</v>
      </c>
      <c r="N4" s="52">
        <v>6784893.2773496043</v>
      </c>
      <c r="O4" s="52">
        <v>4912821.6073496044</v>
      </c>
      <c r="P4" s="52">
        <v>5058251.0873496057</v>
      </c>
      <c r="Q4" s="52">
        <v>5254634.6473496044</v>
      </c>
      <c r="R4" s="52">
        <v>5063125.0173496008</v>
      </c>
      <c r="S4" s="52">
        <v>7985658.1673496049</v>
      </c>
      <c r="T4" s="52">
        <v>6299176.5773496069</v>
      </c>
      <c r="U4" s="52">
        <v>7571350.7573496029</v>
      </c>
      <c r="V4" s="52">
        <v>6539855.6173496023</v>
      </c>
      <c r="W4" s="52">
        <v>7440573.3273495957</v>
      </c>
      <c r="X4" s="52">
        <v>10285348.817349594</v>
      </c>
      <c r="Y4" s="52">
        <v>6953437.2373495921</v>
      </c>
      <c r="Z4" s="52">
        <v>5401113.3040654436</v>
      </c>
      <c r="AA4" s="131">
        <f>+F4</f>
        <v>7512922.2373496294</v>
      </c>
      <c r="AB4" s="1"/>
    </row>
    <row r="5" spans="3:28" ht="24.95" customHeight="1">
      <c r="C5" s="53" t="s">
        <v>3</v>
      </c>
      <c r="D5" s="54"/>
      <c r="E5" s="55">
        <v>7512922.2373496294</v>
      </c>
      <c r="F5" s="56">
        <v>5029365.5673496313</v>
      </c>
      <c r="G5" s="57">
        <v>4659623.3673495948</v>
      </c>
      <c r="H5" s="57">
        <v>5469004.2073495984</v>
      </c>
      <c r="I5" s="57">
        <v>8027745.2473495957</v>
      </c>
      <c r="J5" s="57">
        <v>6907705.2273495998</v>
      </c>
      <c r="K5" s="57">
        <v>7046440.8973496053</v>
      </c>
      <c r="L5" s="57">
        <v>5575895.5573496055</v>
      </c>
      <c r="M5" s="57">
        <v>6784893.2773496043</v>
      </c>
      <c r="N5" s="57">
        <v>4912821.6073496044</v>
      </c>
      <c r="O5" s="57">
        <v>5058251.0873496057</v>
      </c>
      <c r="P5" s="57">
        <v>5254634.6473496044</v>
      </c>
      <c r="Q5" s="57">
        <v>5063125.0173496008</v>
      </c>
      <c r="R5" s="57">
        <v>7985658.1673496049</v>
      </c>
      <c r="S5" s="57">
        <v>6299176.5773496069</v>
      </c>
      <c r="T5" s="57">
        <v>7571350.7573496029</v>
      </c>
      <c r="U5" s="57">
        <v>6539855.6173496023</v>
      </c>
      <c r="V5" s="57">
        <v>7440573.3273495957</v>
      </c>
      <c r="W5" s="57">
        <v>10285348.817349594</v>
      </c>
      <c r="X5" s="57">
        <v>6953437.2373495921</v>
      </c>
      <c r="Y5" s="57">
        <v>5401113.3040654436</v>
      </c>
      <c r="Z5" s="57">
        <v>6271238.5440654457</v>
      </c>
      <c r="AA5" s="55">
        <f>+AA4+AA16+AA21+AA23-AA63-E21</f>
        <v>6271238.5440654755</v>
      </c>
      <c r="AB5" s="5"/>
    </row>
    <row r="6" spans="3:28" ht="24.95" customHeight="1" thickBot="1">
      <c r="C6" s="58" t="s">
        <v>4</v>
      </c>
      <c r="D6" s="59"/>
      <c r="E6" s="60">
        <v>-134561861</v>
      </c>
      <c r="F6" s="61">
        <v>-155034692</v>
      </c>
      <c r="G6" s="62">
        <v>-63970303</v>
      </c>
      <c r="H6" s="62">
        <v>-75719240</v>
      </c>
      <c r="I6" s="62">
        <v>-106272226</v>
      </c>
      <c r="J6" s="62">
        <v>-113018506</v>
      </c>
      <c r="K6" s="62">
        <v>-126287353</v>
      </c>
      <c r="L6" s="62">
        <v>-136319909</v>
      </c>
      <c r="M6" s="62">
        <v>-150660491</v>
      </c>
      <c r="N6" s="62">
        <v>-154672976</v>
      </c>
      <c r="O6" s="62">
        <v>-169705600</v>
      </c>
      <c r="P6" s="62">
        <v>-197069481</v>
      </c>
      <c r="Q6" s="62">
        <v>-163280358</v>
      </c>
      <c r="R6" s="62">
        <v>-200066171</v>
      </c>
      <c r="S6" s="62">
        <v>-209551268</v>
      </c>
      <c r="T6" s="62">
        <v>-176000595</v>
      </c>
      <c r="U6" s="62">
        <v>-187613069</v>
      </c>
      <c r="V6" s="62">
        <v>-136755353</v>
      </c>
      <c r="W6" s="62">
        <v>-141768134</v>
      </c>
      <c r="X6" s="62">
        <v>-156433103</v>
      </c>
      <c r="Y6" s="62">
        <v>-152500111</v>
      </c>
      <c r="Z6" s="62">
        <v>-155931928</v>
      </c>
      <c r="AA6" s="60">
        <f>+Z6</f>
        <v>-155931928</v>
      </c>
      <c r="AB6" s="1"/>
    </row>
    <row r="7" spans="3:28" ht="24.95" customHeight="1" thickTop="1" thickBot="1">
      <c r="C7" s="6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"/>
    </row>
    <row r="8" spans="3:28" ht="24.95" customHeight="1" thickTop="1">
      <c r="C8" s="63"/>
      <c r="D8" s="64" t="s">
        <v>5</v>
      </c>
      <c r="E8" s="65"/>
      <c r="F8" s="66">
        <v>4.5999999999999996</v>
      </c>
      <c r="G8" s="67">
        <v>4.91</v>
      </c>
      <c r="H8" s="67">
        <v>5.19</v>
      </c>
      <c r="I8" s="67">
        <v>5.48</v>
      </c>
      <c r="J8" s="67">
        <v>5.77</v>
      </c>
      <c r="K8" s="67">
        <v>6.04</v>
      </c>
      <c r="L8" s="67">
        <v>6.33</v>
      </c>
      <c r="M8" s="67">
        <v>6.6</v>
      </c>
      <c r="N8" s="67">
        <v>0.3</v>
      </c>
      <c r="O8" s="67">
        <v>66943.600000000006</v>
      </c>
      <c r="P8" s="67">
        <v>0.91</v>
      </c>
      <c r="Q8" s="67">
        <v>1.2</v>
      </c>
      <c r="R8" s="67">
        <v>386114.29000000004</v>
      </c>
      <c r="S8" s="67">
        <v>8.4</v>
      </c>
      <c r="T8" s="67">
        <v>8.7200000000000006</v>
      </c>
      <c r="U8" s="67">
        <v>9.01</v>
      </c>
      <c r="V8" s="67">
        <v>9.3000000000000007</v>
      </c>
      <c r="W8" s="67">
        <v>9.6</v>
      </c>
      <c r="X8" s="67">
        <v>9.89</v>
      </c>
      <c r="Y8" s="67">
        <v>10.16</v>
      </c>
      <c r="Z8" s="67">
        <v>10.45</v>
      </c>
      <c r="AA8" s="65">
        <f>+Z8</f>
        <v>10.45</v>
      </c>
      <c r="AB8" s="1"/>
    </row>
    <row r="9" spans="3:28" ht="24.95" customHeight="1">
      <c r="C9" s="68"/>
      <c r="D9" s="69" t="s">
        <v>6</v>
      </c>
      <c r="E9" s="70"/>
      <c r="F9" s="71">
        <v>137221.63</v>
      </c>
      <c r="G9" s="72">
        <v>21787.35</v>
      </c>
      <c r="H9" s="72">
        <v>86892.54</v>
      </c>
      <c r="I9" s="72">
        <v>8486.2800000000007</v>
      </c>
      <c r="J9" s="72">
        <v>43046.15</v>
      </c>
      <c r="K9" s="72">
        <v>6408.71</v>
      </c>
      <c r="L9" s="72">
        <v>42008.86</v>
      </c>
      <c r="M9" s="72">
        <v>65606.86</v>
      </c>
      <c r="N9" s="72">
        <v>10081.92</v>
      </c>
      <c r="O9" s="72">
        <v>61329.24</v>
      </c>
      <c r="P9" s="72">
        <v>6408</v>
      </c>
      <c r="Q9" s="72">
        <v>18076.32</v>
      </c>
      <c r="R9" s="72">
        <v>51401.16</v>
      </c>
      <c r="S9" s="72">
        <v>115836.92</v>
      </c>
      <c r="T9" s="72">
        <v>114572.47</v>
      </c>
      <c r="U9" s="72">
        <v>12705.03</v>
      </c>
      <c r="V9" s="72">
        <v>46634.41</v>
      </c>
      <c r="W9" s="72">
        <v>56528.31</v>
      </c>
      <c r="X9" s="72">
        <v>233509.24</v>
      </c>
      <c r="Y9" s="72">
        <v>58390.2</v>
      </c>
      <c r="Z9" s="72">
        <v>5610</v>
      </c>
      <c r="AA9" s="70">
        <f t="shared" ref="AA9:AA12" si="0">+Z9</f>
        <v>5610</v>
      </c>
      <c r="AB9" s="1"/>
    </row>
    <row r="10" spans="3:28" ht="24.95" customHeight="1">
      <c r="C10" s="73"/>
      <c r="D10" s="74" t="s">
        <v>7</v>
      </c>
      <c r="E10" s="75"/>
      <c r="F10" s="76">
        <v>4871733.91</v>
      </c>
      <c r="G10" s="77">
        <v>4619389.18</v>
      </c>
      <c r="H10" s="77">
        <v>5365809.43</v>
      </c>
      <c r="I10" s="77">
        <v>8001272.9699999997</v>
      </c>
      <c r="J10" s="77">
        <v>6852100.6600000001</v>
      </c>
      <c r="K10" s="77">
        <v>7021651.1799999997</v>
      </c>
      <c r="L10" s="77">
        <v>5516341.9699999997</v>
      </c>
      <c r="M10" s="77">
        <v>6695918.6500000004</v>
      </c>
      <c r="N10" s="77">
        <v>4889990.03</v>
      </c>
      <c r="O10" s="77">
        <v>4889057.32</v>
      </c>
      <c r="P10" s="77">
        <v>5232960.47</v>
      </c>
      <c r="Q10" s="77">
        <v>5039483.97</v>
      </c>
      <c r="R10" s="77">
        <v>7530871.3700000001</v>
      </c>
      <c r="S10" s="77">
        <v>6172293.2800000003</v>
      </c>
      <c r="T10" s="77">
        <v>7442153.3499999996</v>
      </c>
      <c r="U10" s="77">
        <v>6516734.8600000003</v>
      </c>
      <c r="V10" s="77">
        <v>7382008.7000000002</v>
      </c>
      <c r="W10" s="77">
        <v>10219406.49</v>
      </c>
      <c r="X10" s="77">
        <v>6652427.4199999999</v>
      </c>
      <c r="Y10" s="77">
        <v>5130344.5999999996</v>
      </c>
      <c r="Z10" s="77">
        <v>6248387.6500000004</v>
      </c>
      <c r="AA10" s="75">
        <f t="shared" si="0"/>
        <v>6248387.6500000004</v>
      </c>
      <c r="AB10" s="1"/>
    </row>
    <row r="11" spans="3:28" ht="24.95" customHeight="1">
      <c r="C11" s="68"/>
      <c r="D11" s="69" t="s">
        <v>8</v>
      </c>
      <c r="E11" s="70"/>
      <c r="F11" s="71">
        <v>12878.68</v>
      </c>
      <c r="G11" s="72">
        <v>9250.6200000000008</v>
      </c>
      <c r="H11" s="72">
        <v>11844.12</v>
      </c>
      <c r="I11" s="72">
        <v>10160.280000000001</v>
      </c>
      <c r="J11" s="72">
        <v>6615.98</v>
      </c>
      <c r="K11" s="72">
        <v>6339.84</v>
      </c>
      <c r="L11" s="72">
        <v>5457.38</v>
      </c>
      <c r="M11" s="72">
        <v>7659.36</v>
      </c>
      <c r="N11" s="72">
        <v>6558.04</v>
      </c>
      <c r="O11" s="72">
        <v>4825.75</v>
      </c>
      <c r="P11" s="72">
        <v>8726.82</v>
      </c>
      <c r="Q11" s="72">
        <v>3787.39</v>
      </c>
      <c r="R11" s="72">
        <v>6665.21</v>
      </c>
      <c r="S11" s="72">
        <v>4626.08</v>
      </c>
      <c r="T11" s="72">
        <v>8456.6299999999992</v>
      </c>
      <c r="U11" s="72">
        <v>4724.1400000000003</v>
      </c>
      <c r="V11" s="72">
        <v>6150.96</v>
      </c>
      <c r="W11" s="72">
        <v>6640.07</v>
      </c>
      <c r="X11" s="72">
        <v>64202.239999999998</v>
      </c>
      <c r="Y11" s="72">
        <v>203149.21</v>
      </c>
      <c r="Z11" s="72">
        <v>12123.26</v>
      </c>
      <c r="AA11" s="70">
        <f t="shared" si="0"/>
        <v>12123.26</v>
      </c>
      <c r="AB11" s="1"/>
    </row>
    <row r="12" spans="3:28" ht="24.95" customHeight="1" thickBot="1">
      <c r="C12" s="78"/>
      <c r="D12" s="79" t="s">
        <v>9</v>
      </c>
      <c r="E12" s="80"/>
      <c r="F12" s="81">
        <v>7527.21</v>
      </c>
      <c r="G12" s="82">
        <v>9192.08</v>
      </c>
      <c r="H12" s="82">
        <v>4453.7299999999996</v>
      </c>
      <c r="I12" s="82">
        <v>7821.02</v>
      </c>
      <c r="J12" s="82">
        <v>5936.74</v>
      </c>
      <c r="K12" s="82">
        <v>12035.45</v>
      </c>
      <c r="L12" s="82">
        <v>12081.63</v>
      </c>
      <c r="M12" s="82">
        <v>15702.44</v>
      </c>
      <c r="N12" s="82">
        <v>6191.95</v>
      </c>
      <c r="O12" s="82">
        <v>36095.81</v>
      </c>
      <c r="P12" s="82">
        <v>6539.09</v>
      </c>
      <c r="Q12" s="82">
        <v>1777.37</v>
      </c>
      <c r="R12" s="82">
        <v>5006.37</v>
      </c>
      <c r="S12" s="82">
        <v>6412.13</v>
      </c>
      <c r="T12" s="82">
        <v>6159.82</v>
      </c>
      <c r="U12" s="82">
        <v>5682.84</v>
      </c>
      <c r="V12" s="82">
        <v>5770.2</v>
      </c>
      <c r="W12" s="82">
        <v>2765</v>
      </c>
      <c r="X12" s="82">
        <v>3288.95</v>
      </c>
      <c r="Y12" s="82">
        <v>9219.82</v>
      </c>
      <c r="Z12" s="82">
        <v>5107.8500000000004</v>
      </c>
      <c r="AA12" s="80">
        <f t="shared" si="0"/>
        <v>5107.8500000000004</v>
      </c>
      <c r="AB12" s="1"/>
    </row>
    <row r="13" spans="3:28" ht="24.95" customHeight="1" thickTop="1" thickBot="1">
      <c r="C13" s="6"/>
      <c r="D13" s="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"/>
    </row>
    <row r="14" spans="3:28" ht="24.95" customHeight="1" thickTop="1" thickBot="1">
      <c r="C14" s="83" t="s">
        <v>10</v>
      </c>
      <c r="D14" s="84"/>
      <c r="E14" s="85">
        <v>596825.93000000005</v>
      </c>
      <c r="F14" s="86">
        <v>596833.16</v>
      </c>
      <c r="G14" s="87">
        <v>552086.99</v>
      </c>
      <c r="H14" s="87">
        <v>570048.46</v>
      </c>
      <c r="I14" s="87">
        <v>590550.6399999999</v>
      </c>
      <c r="J14" s="87">
        <v>615106.77999999991</v>
      </c>
      <c r="K14" s="87">
        <v>615112.77999999991</v>
      </c>
      <c r="L14" s="87">
        <v>615119.61999999988</v>
      </c>
      <c r="M14" s="87">
        <v>615125.66999999993</v>
      </c>
      <c r="N14" s="87">
        <v>332029.5199999999</v>
      </c>
      <c r="O14" s="87">
        <v>332036.4499999999</v>
      </c>
      <c r="P14" s="87">
        <v>332043.48999999987</v>
      </c>
      <c r="Q14" s="87">
        <v>336049.95999999985</v>
      </c>
      <c r="R14" s="87">
        <v>36207.799999999843</v>
      </c>
      <c r="S14" s="87">
        <v>36214.969999999841</v>
      </c>
      <c r="T14" s="87">
        <v>465430.25999999983</v>
      </c>
      <c r="U14" s="87">
        <v>165436.98999999985</v>
      </c>
      <c r="V14" s="87">
        <v>165443.57999999984</v>
      </c>
      <c r="W14" s="87">
        <v>165450.61999999985</v>
      </c>
      <c r="X14" s="87">
        <v>536390.32999999984</v>
      </c>
      <c r="Y14" s="87">
        <v>536396.54999999981</v>
      </c>
      <c r="Z14" s="87">
        <v>536403.14999999979</v>
      </c>
      <c r="AA14" s="85">
        <f>+E14-AA16-AA19+AA67+AA17-AA18</f>
        <v>536403.15</v>
      </c>
      <c r="AB14" s="5"/>
    </row>
    <row r="15" spans="3:28" ht="24.95" customHeight="1" thickTop="1" thickBot="1">
      <c r="C15" s="9"/>
      <c r="D15" s="10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0"/>
    </row>
    <row r="16" spans="3:28" ht="24.95" customHeight="1" thickTop="1">
      <c r="C16" s="63" t="s">
        <v>11</v>
      </c>
      <c r="D16" s="64"/>
      <c r="E16" s="65"/>
      <c r="F16" s="66"/>
      <c r="G16" s="67">
        <v>400000</v>
      </c>
      <c r="H16" s="67"/>
      <c r="I16" s="67"/>
      <c r="J16" s="67"/>
      <c r="K16" s="67"/>
      <c r="L16" s="67"/>
      <c r="M16" s="67"/>
      <c r="N16" s="67">
        <v>600000</v>
      </c>
      <c r="O16" s="67"/>
      <c r="P16" s="67"/>
      <c r="Q16" s="67"/>
      <c r="R16" s="67">
        <v>300000</v>
      </c>
      <c r="S16" s="67"/>
      <c r="T16" s="67"/>
      <c r="U16" s="67">
        <v>300000</v>
      </c>
      <c r="V16" s="67"/>
      <c r="W16" s="67"/>
      <c r="X16" s="67"/>
      <c r="Y16" s="67"/>
      <c r="Z16" s="67"/>
      <c r="AA16" s="65">
        <f>SUM(F16:$Z$16)</f>
        <v>1600000</v>
      </c>
      <c r="AB16" s="1"/>
    </row>
    <row r="17" spans="1:28" ht="24.95" customHeight="1">
      <c r="C17" s="68" t="s">
        <v>12</v>
      </c>
      <c r="D17" s="69"/>
      <c r="E17" s="70"/>
      <c r="F17" s="71">
        <v>7.23</v>
      </c>
      <c r="G17" s="72">
        <v>7.08</v>
      </c>
      <c r="H17" s="72">
        <v>6.47</v>
      </c>
      <c r="I17" s="72">
        <v>6.7</v>
      </c>
      <c r="J17" s="72">
        <v>6.63</v>
      </c>
      <c r="K17" s="72">
        <v>6</v>
      </c>
      <c r="L17" s="72">
        <v>6.84</v>
      </c>
      <c r="M17" s="72">
        <v>6.05</v>
      </c>
      <c r="N17" s="72">
        <v>6.91</v>
      </c>
      <c r="O17" s="72">
        <v>6.93</v>
      </c>
      <c r="P17" s="72">
        <v>7.04</v>
      </c>
      <c r="Q17" s="72">
        <v>4006.47</v>
      </c>
      <c r="R17" s="72">
        <v>6.74</v>
      </c>
      <c r="S17" s="72">
        <v>7.17</v>
      </c>
      <c r="T17" s="72">
        <v>7.25</v>
      </c>
      <c r="U17" s="72">
        <v>6.73</v>
      </c>
      <c r="V17" s="72">
        <v>6.59</v>
      </c>
      <c r="W17" s="72">
        <v>7.04</v>
      </c>
      <c r="X17" s="72">
        <v>6.54</v>
      </c>
      <c r="Y17" s="72">
        <v>6.22</v>
      </c>
      <c r="Z17" s="72">
        <v>6.6</v>
      </c>
      <c r="AA17" s="70">
        <f>SUM(F17:$Z$17)</f>
        <v>4141.2300000000005</v>
      </c>
      <c r="AB17" s="1"/>
    </row>
    <row r="18" spans="1:28" ht="24.95" customHeight="1">
      <c r="C18" s="73" t="s">
        <v>13</v>
      </c>
      <c r="D18" s="74"/>
      <c r="E18" s="75"/>
      <c r="F18" s="76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5">
        <f>SUM(F18:$Z$18)</f>
        <v>0</v>
      </c>
      <c r="AB18" s="1"/>
    </row>
    <row r="19" spans="1:28" ht="24.95" customHeight="1" thickBot="1">
      <c r="C19" s="58" t="s">
        <v>14</v>
      </c>
      <c r="D19" s="88"/>
      <c r="E19" s="60"/>
      <c r="F19" s="61"/>
      <c r="G19" s="62"/>
      <c r="H19" s="62"/>
      <c r="I19" s="62"/>
      <c r="J19" s="62"/>
      <c r="K19" s="62"/>
      <c r="L19" s="62"/>
      <c r="M19" s="62"/>
      <c r="N19" s="62">
        <v>151.1</v>
      </c>
      <c r="O19" s="62"/>
      <c r="P19" s="62"/>
      <c r="Q19" s="62"/>
      <c r="R19" s="62">
        <v>-151.1</v>
      </c>
      <c r="S19" s="62"/>
      <c r="T19" s="62"/>
      <c r="U19" s="62"/>
      <c r="V19" s="62"/>
      <c r="W19" s="62"/>
      <c r="X19" s="62"/>
      <c r="Y19" s="62"/>
      <c r="Z19" s="62"/>
      <c r="AA19" s="60">
        <f>SUM(F19:$Z$19)</f>
        <v>0</v>
      </c>
      <c r="AB19" s="1"/>
    </row>
    <row r="20" spans="1:28" ht="24.95" customHeight="1" thickTop="1" thickBot="1">
      <c r="C20" s="9"/>
      <c r="D20" s="10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0"/>
    </row>
    <row r="21" spans="1:28" ht="24.95" customHeight="1" thickTop="1" thickBot="1">
      <c r="C21" s="89" t="s">
        <v>15</v>
      </c>
      <c r="D21" s="90"/>
      <c r="E21" s="91">
        <v>0</v>
      </c>
      <c r="F21" s="92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91">
        <f>+SUM(F21:$Z$21)</f>
        <v>0</v>
      </c>
      <c r="AB21" s="1"/>
    </row>
    <row r="22" spans="1:28" ht="24.95" customHeight="1" thickTop="1" thickBot="1">
      <c r="C22" s="14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v>26991.4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"/>
    </row>
    <row r="23" spans="1:28" ht="24.95" customHeight="1" thickTop="1">
      <c r="C23" s="94" t="s">
        <v>16</v>
      </c>
      <c r="D23" s="95"/>
      <c r="E23" s="96"/>
      <c r="F23" s="97">
        <v>19126776.48</v>
      </c>
      <c r="G23" s="98">
        <v>113854386.45999999</v>
      </c>
      <c r="H23" s="98">
        <v>12917166.24</v>
      </c>
      <c r="I23" s="98">
        <v>15776750.089999998</v>
      </c>
      <c r="J23" s="98">
        <v>14727577.480000002</v>
      </c>
      <c r="K23" s="98">
        <v>10188847.25</v>
      </c>
      <c r="L23" s="98">
        <v>10511909.26</v>
      </c>
      <c r="M23" s="98">
        <v>9989317.1500000004</v>
      </c>
      <c r="N23" s="98">
        <v>39653289.759999998</v>
      </c>
      <c r="O23" s="98">
        <v>7516998.6200000001</v>
      </c>
      <c r="P23" s="98">
        <v>8240424.5</v>
      </c>
      <c r="Q23" s="98">
        <v>57441160.739999995</v>
      </c>
      <c r="R23" s="98">
        <v>12248734.41</v>
      </c>
      <c r="S23" s="98">
        <v>12077204.060000001</v>
      </c>
      <c r="T23" s="98">
        <v>58673080.469999999</v>
      </c>
      <c r="U23" s="98">
        <v>15191885.629999999</v>
      </c>
      <c r="V23" s="98">
        <v>51787590.969999999</v>
      </c>
      <c r="W23" s="98">
        <v>20857036.510000002</v>
      </c>
      <c r="X23" s="98">
        <v>28882846.809999999</v>
      </c>
      <c r="Y23" s="98">
        <v>26097115.25</v>
      </c>
      <c r="Z23" s="98">
        <v>26028536.780000001</v>
      </c>
      <c r="AA23" s="96">
        <f>+AA24+AA33+SUM(AA38:AA43)</f>
        <v>571788634.92000008</v>
      </c>
      <c r="AB23" s="5"/>
    </row>
    <row r="24" spans="1:28" ht="24.95" customHeight="1">
      <c r="B24" s="2">
        <v>801</v>
      </c>
      <c r="C24" s="99" t="s">
        <v>17</v>
      </c>
      <c r="D24" s="100"/>
      <c r="E24" s="101"/>
      <c r="F24" s="102">
        <v>19126776.48</v>
      </c>
      <c r="G24" s="103">
        <v>13854386.459999999</v>
      </c>
      <c r="H24" s="103">
        <v>12917165.960000001</v>
      </c>
      <c r="I24" s="103">
        <v>15776704.799999999</v>
      </c>
      <c r="J24" s="103">
        <v>14727577.480000002</v>
      </c>
      <c r="K24" s="103">
        <v>10188802.25</v>
      </c>
      <c r="L24" s="103">
        <v>10278041.93</v>
      </c>
      <c r="M24" s="103">
        <v>9989271.8800000008</v>
      </c>
      <c r="N24" s="103">
        <v>9653289.459999999</v>
      </c>
      <c r="O24" s="103">
        <v>7450010.3200000003</v>
      </c>
      <c r="P24" s="103">
        <v>8240379.1900000004</v>
      </c>
      <c r="Q24" s="103">
        <v>10591223.52</v>
      </c>
      <c r="R24" s="103">
        <v>11862357.92</v>
      </c>
      <c r="S24" s="103">
        <v>12076933.74</v>
      </c>
      <c r="T24" s="103">
        <v>13665353.15</v>
      </c>
      <c r="U24" s="103">
        <v>15191885.34</v>
      </c>
      <c r="V24" s="103">
        <v>16787590.68</v>
      </c>
      <c r="W24" s="103">
        <v>20856946.510000002</v>
      </c>
      <c r="X24" s="103">
        <v>28882801.809999999</v>
      </c>
      <c r="Y24" s="103">
        <v>26097024.98</v>
      </c>
      <c r="Z24" s="103">
        <v>24386609.57</v>
      </c>
      <c r="AA24" s="132">
        <f>SUM(F24:$Z$24)</f>
        <v>312601133.43000001</v>
      </c>
      <c r="AB24" s="17"/>
    </row>
    <row r="25" spans="1:28" ht="24.95" customHeight="1">
      <c r="A25" s="2" t="s">
        <v>18</v>
      </c>
      <c r="C25" s="104" t="s">
        <v>19</v>
      </c>
      <c r="D25" s="105"/>
      <c r="E25" s="106"/>
      <c r="F25" s="107">
        <v>16862.759999999998</v>
      </c>
      <c r="G25" s="18">
        <v>36901.08</v>
      </c>
      <c r="H25" s="18">
        <v>65105.19</v>
      </c>
      <c r="I25" s="18">
        <v>30508.61</v>
      </c>
      <c r="J25" s="18">
        <v>34559.870000000003</v>
      </c>
      <c r="K25" s="18">
        <v>20493.03</v>
      </c>
      <c r="L25" s="18">
        <v>35600.15</v>
      </c>
      <c r="M25" s="18">
        <v>23598</v>
      </c>
      <c r="N25" s="18">
        <v>10234.92</v>
      </c>
      <c r="O25" s="18">
        <v>51247.32</v>
      </c>
      <c r="P25" s="18">
        <v>6408</v>
      </c>
      <c r="Q25" s="18">
        <v>11693.82</v>
      </c>
      <c r="R25" s="18">
        <v>75137.289999999994</v>
      </c>
      <c r="S25" s="18">
        <v>64435.76</v>
      </c>
      <c r="T25" s="18">
        <v>138744.84</v>
      </c>
      <c r="U25" s="18">
        <v>51709.56</v>
      </c>
      <c r="V25" s="18">
        <v>33937.980000000003</v>
      </c>
      <c r="W25" s="18">
        <v>9893.7999999999993</v>
      </c>
      <c r="X25" s="18">
        <v>233509.24</v>
      </c>
      <c r="Y25" s="18">
        <v>60780.2</v>
      </c>
      <c r="Z25" s="18">
        <v>8849.1200000000008</v>
      </c>
      <c r="AA25" s="133">
        <f>SUM(F25:$Z$25)</f>
        <v>1020210.5399999999</v>
      </c>
      <c r="AB25" s="1"/>
    </row>
    <row r="26" spans="1:28" ht="24.95" customHeight="1">
      <c r="A26" s="2" t="s">
        <v>18</v>
      </c>
      <c r="C26" s="99" t="s">
        <v>20</v>
      </c>
      <c r="D26" s="108"/>
      <c r="E26" s="101"/>
      <c r="F26" s="102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32">
        <f>SUM(F26:$Z$26)</f>
        <v>0</v>
      </c>
      <c r="AB26" s="1"/>
    </row>
    <row r="27" spans="1:28" ht="24.95" customHeight="1">
      <c r="A27" s="2" t="s">
        <v>18</v>
      </c>
      <c r="C27" s="104" t="s">
        <v>21</v>
      </c>
      <c r="D27" s="105"/>
      <c r="E27" s="106"/>
      <c r="F27" s="107">
        <v>334387.81</v>
      </c>
      <c r="G27" s="18">
        <v>457420.71</v>
      </c>
      <c r="H27" s="18">
        <v>509951.37</v>
      </c>
      <c r="I27" s="18">
        <v>1156271.1100000001</v>
      </c>
      <c r="J27" s="18">
        <v>434327.49</v>
      </c>
      <c r="K27" s="18">
        <v>892042.13</v>
      </c>
      <c r="L27" s="18">
        <v>485943.69</v>
      </c>
      <c r="M27" s="18">
        <v>1037517.6</v>
      </c>
      <c r="N27" s="18">
        <v>431558.69</v>
      </c>
      <c r="O27" s="18">
        <v>318967.46000000002</v>
      </c>
      <c r="P27" s="18">
        <v>303455.93</v>
      </c>
      <c r="Q27" s="18">
        <v>346329.25</v>
      </c>
      <c r="R27" s="18">
        <v>887920.66</v>
      </c>
      <c r="S27" s="18">
        <v>369267.11</v>
      </c>
      <c r="T27" s="18">
        <v>351366.25</v>
      </c>
      <c r="U27" s="18">
        <v>362454.74</v>
      </c>
      <c r="V27" s="18">
        <v>329217.21000000002</v>
      </c>
      <c r="W27" s="18">
        <v>906824.12</v>
      </c>
      <c r="X27" s="18">
        <v>353569.25</v>
      </c>
      <c r="Y27" s="18">
        <v>298079.93</v>
      </c>
      <c r="Z27" s="18">
        <v>281421.28000000003</v>
      </c>
      <c r="AA27" s="133">
        <f>SUM(F27:$Z$27)</f>
        <v>10848293.789999999</v>
      </c>
      <c r="AB27" s="1"/>
    </row>
    <row r="28" spans="1:28" ht="24.95" customHeight="1">
      <c r="A28" s="2" t="s">
        <v>18</v>
      </c>
      <c r="C28" s="99" t="s">
        <v>22</v>
      </c>
      <c r="D28" s="108"/>
      <c r="E28" s="101"/>
      <c r="F28" s="102">
        <v>584063.13</v>
      </c>
      <c r="G28" s="103">
        <v>788597.75</v>
      </c>
      <c r="H28" s="103">
        <v>827478.95</v>
      </c>
      <c r="I28" s="103">
        <v>657934.99</v>
      </c>
      <c r="J28" s="103">
        <v>1019311.27</v>
      </c>
      <c r="K28" s="103">
        <v>548648.12</v>
      </c>
      <c r="L28" s="103">
        <v>547925.63</v>
      </c>
      <c r="M28" s="103">
        <v>456717.34</v>
      </c>
      <c r="N28" s="103">
        <v>842603.88</v>
      </c>
      <c r="O28" s="103">
        <v>446094.53</v>
      </c>
      <c r="P28" s="103">
        <v>433643.02</v>
      </c>
      <c r="Q28" s="103">
        <v>472160.55</v>
      </c>
      <c r="R28" s="103">
        <v>421383.14</v>
      </c>
      <c r="S28" s="103">
        <v>825420.92</v>
      </c>
      <c r="T28" s="103">
        <v>0</v>
      </c>
      <c r="U28" s="103">
        <v>338762.48</v>
      </c>
      <c r="V28" s="103">
        <v>487123.89</v>
      </c>
      <c r="W28" s="103">
        <v>406551.65</v>
      </c>
      <c r="X28" s="103">
        <v>840726.89</v>
      </c>
      <c r="Y28" s="103">
        <v>496229.55</v>
      </c>
      <c r="Z28" s="103">
        <v>457320.78</v>
      </c>
      <c r="AA28" s="132">
        <f>SUM(F28:$Z$28)</f>
        <v>11898698.460000001</v>
      </c>
      <c r="AB28" s="1"/>
    </row>
    <row r="29" spans="1:28" ht="24.95" customHeight="1">
      <c r="A29" s="2" t="s">
        <v>18</v>
      </c>
      <c r="C29" s="104" t="s">
        <v>76</v>
      </c>
      <c r="D29" s="105"/>
      <c r="E29" s="106"/>
      <c r="F29" s="107">
        <v>3548365.91</v>
      </c>
      <c r="G29" s="18">
        <v>3582169.78</v>
      </c>
      <c r="H29" s="18">
        <v>3894009.28</v>
      </c>
      <c r="I29" s="18">
        <v>5706693.75</v>
      </c>
      <c r="J29" s="18">
        <v>4164207.44</v>
      </c>
      <c r="K29" s="18">
        <v>4265295.5</v>
      </c>
      <c r="L29" s="18">
        <v>4280950.5599999996</v>
      </c>
      <c r="M29" s="18">
        <v>5333730.1900000004</v>
      </c>
      <c r="N29" s="18">
        <v>3971469.79</v>
      </c>
      <c r="O29" s="18">
        <v>2745604.8</v>
      </c>
      <c r="P29" s="18">
        <v>4129476.9</v>
      </c>
      <c r="Q29" s="18">
        <v>3724790.18</v>
      </c>
      <c r="R29" s="18">
        <v>6450595.04</v>
      </c>
      <c r="S29" s="18">
        <v>4577406.5</v>
      </c>
      <c r="T29" s="18">
        <v>6142719.0499999998</v>
      </c>
      <c r="U29" s="18">
        <v>5739723.2199999997</v>
      </c>
      <c r="V29" s="18">
        <v>6273125.1699999999</v>
      </c>
      <c r="W29" s="18">
        <v>6985685.7400000002</v>
      </c>
      <c r="X29" s="18">
        <v>4920267.8899999997</v>
      </c>
      <c r="Y29" s="18">
        <v>3043109.52</v>
      </c>
      <c r="Z29" s="18">
        <v>3026896.34</v>
      </c>
      <c r="AA29" s="133">
        <f>SUM(F$29:$Z29)</f>
        <v>96506292.549999982</v>
      </c>
      <c r="AB29" s="1"/>
    </row>
    <row r="30" spans="1:28" ht="24.95" customHeight="1">
      <c r="A30" s="2" t="s">
        <v>18</v>
      </c>
      <c r="C30" s="99" t="s">
        <v>23</v>
      </c>
      <c r="D30" s="108"/>
      <c r="E30" s="101"/>
      <c r="F30" s="102">
        <v>4674521.51</v>
      </c>
      <c r="G30" s="103">
        <v>2949484.08</v>
      </c>
      <c r="H30" s="103">
        <v>2837621.02</v>
      </c>
      <c r="I30" s="103">
        <v>4689924.1399999997</v>
      </c>
      <c r="J30" s="103">
        <v>5315798.74</v>
      </c>
      <c r="K30" s="103">
        <v>2072953.55</v>
      </c>
      <c r="L30" s="103">
        <v>3484617.42</v>
      </c>
      <c r="M30" s="103">
        <v>2164762.21</v>
      </c>
      <c r="N30" s="103">
        <v>3225223.99</v>
      </c>
      <c r="O30" s="103">
        <v>2592950.89</v>
      </c>
      <c r="P30" s="103">
        <v>2096080.99</v>
      </c>
      <c r="Q30" s="103">
        <v>4118451.22</v>
      </c>
      <c r="R30" s="103">
        <v>2809406.22</v>
      </c>
      <c r="S30" s="103">
        <v>4968455.57</v>
      </c>
      <c r="T30" s="103">
        <v>5896699.7699999996</v>
      </c>
      <c r="U30" s="103">
        <v>7136253.5800000001</v>
      </c>
      <c r="V30" s="103">
        <v>7885370.9800000004</v>
      </c>
      <c r="W30" s="103">
        <v>9361058.1899999995</v>
      </c>
      <c r="X30" s="103">
        <v>13664201.91</v>
      </c>
      <c r="Y30" s="103">
        <v>12646426.789999999</v>
      </c>
      <c r="Z30" s="103">
        <v>8808416.2200000007</v>
      </c>
      <c r="AA30" s="132">
        <f>SUM(F$30:$Z30)</f>
        <v>113398678.99000001</v>
      </c>
      <c r="AB30" s="17"/>
    </row>
    <row r="31" spans="1:28" ht="24.95" customHeight="1">
      <c r="A31" s="2" t="s">
        <v>18</v>
      </c>
      <c r="C31" s="104" t="s">
        <v>24</v>
      </c>
      <c r="D31" s="105"/>
      <c r="E31" s="106"/>
      <c r="F31" s="107">
        <v>9830180.8900000006</v>
      </c>
      <c r="G31" s="18">
        <v>5841448.1900000004</v>
      </c>
      <c r="H31" s="18">
        <v>4585752.25</v>
      </c>
      <c r="I31" s="18">
        <v>3400759.91</v>
      </c>
      <c r="J31" s="18">
        <v>3538973.2</v>
      </c>
      <c r="K31" s="18">
        <v>2231445.11</v>
      </c>
      <c r="L31" s="18">
        <v>1276218.3500000001</v>
      </c>
      <c r="M31" s="18">
        <v>873389.48</v>
      </c>
      <c r="N31" s="18">
        <v>1025127.43</v>
      </c>
      <c r="O31" s="18">
        <v>1184348.96</v>
      </c>
      <c r="P31" s="18">
        <v>1205096.07</v>
      </c>
      <c r="Q31" s="18">
        <v>1836170.57</v>
      </c>
      <c r="R31" s="18">
        <v>1148976.57</v>
      </c>
      <c r="S31" s="18">
        <v>1164368.3700000001</v>
      </c>
      <c r="T31" s="18">
        <v>1050121.8</v>
      </c>
      <c r="U31" s="18">
        <v>1502780.01</v>
      </c>
      <c r="V31" s="18">
        <v>1723131.82</v>
      </c>
      <c r="W31" s="18">
        <v>3139429.46</v>
      </c>
      <c r="X31" s="18">
        <v>8748740.1799999997</v>
      </c>
      <c r="Y31" s="18">
        <v>9465459.4700000007</v>
      </c>
      <c r="Z31" s="18">
        <v>11701966.550000001</v>
      </c>
      <c r="AA31" s="133">
        <f>SUM(F$31:$Z31)</f>
        <v>76473884.640000001</v>
      </c>
      <c r="AB31" s="1"/>
    </row>
    <row r="32" spans="1:28" ht="24.95" customHeight="1">
      <c r="A32" s="2" t="s">
        <v>18</v>
      </c>
      <c r="C32" s="99" t="s">
        <v>25</v>
      </c>
      <c r="D32" s="108"/>
      <c r="E32" s="101"/>
      <c r="F32" s="102">
        <v>138394.47</v>
      </c>
      <c r="G32" s="103">
        <v>198364.87</v>
      </c>
      <c r="H32" s="103">
        <v>197247.9</v>
      </c>
      <c r="I32" s="103">
        <v>134612.29</v>
      </c>
      <c r="J32" s="103">
        <v>220399.47</v>
      </c>
      <c r="K32" s="103">
        <v>157924.81</v>
      </c>
      <c r="L32" s="103">
        <v>166786.13</v>
      </c>
      <c r="M32" s="103">
        <v>99557.06</v>
      </c>
      <c r="N32" s="103">
        <v>147070.76</v>
      </c>
      <c r="O32" s="103">
        <v>110796.36</v>
      </c>
      <c r="P32" s="103">
        <v>66218.28</v>
      </c>
      <c r="Q32" s="103">
        <v>81627.929999999993</v>
      </c>
      <c r="R32" s="103">
        <v>68939</v>
      </c>
      <c r="S32" s="103">
        <v>107579.51</v>
      </c>
      <c r="T32" s="103">
        <v>85701.440000000002</v>
      </c>
      <c r="U32" s="103">
        <v>60201.75</v>
      </c>
      <c r="V32" s="103">
        <v>55683.63</v>
      </c>
      <c r="W32" s="103">
        <v>47503.55</v>
      </c>
      <c r="X32" s="103">
        <v>121786.45</v>
      </c>
      <c r="Y32" s="103">
        <v>86939.520000000004</v>
      </c>
      <c r="Z32" s="103">
        <v>101739.28</v>
      </c>
      <c r="AA32" s="132">
        <f>SUM(F$32:$Z32)</f>
        <v>2455074.46</v>
      </c>
      <c r="AB32" s="1"/>
    </row>
    <row r="33" spans="1:28" ht="24.95" customHeight="1">
      <c r="B33" s="2">
        <v>805</v>
      </c>
      <c r="C33" s="104" t="s">
        <v>26</v>
      </c>
      <c r="D33" s="109"/>
      <c r="E33" s="106"/>
      <c r="F33" s="107">
        <v>0</v>
      </c>
      <c r="G33" s="18">
        <v>0</v>
      </c>
      <c r="H33" s="18">
        <v>0.28000000000000003</v>
      </c>
      <c r="I33" s="18">
        <v>45.29</v>
      </c>
      <c r="J33" s="18">
        <v>0</v>
      </c>
      <c r="K33" s="18">
        <v>45</v>
      </c>
      <c r="L33" s="18">
        <v>180</v>
      </c>
      <c r="M33" s="18">
        <v>45.27</v>
      </c>
      <c r="N33" s="18">
        <v>0.3</v>
      </c>
      <c r="O33" s="18">
        <v>45.3</v>
      </c>
      <c r="P33" s="18">
        <v>45.31</v>
      </c>
      <c r="Q33" s="18">
        <v>45</v>
      </c>
      <c r="R33" s="18">
        <v>270.27999999999997</v>
      </c>
      <c r="S33" s="18">
        <v>270.32</v>
      </c>
      <c r="T33" s="18">
        <v>45.32</v>
      </c>
      <c r="U33" s="18">
        <v>0.28999999999999998</v>
      </c>
      <c r="V33" s="18">
        <v>0.28999999999999998</v>
      </c>
      <c r="W33" s="18">
        <v>90</v>
      </c>
      <c r="X33" s="18">
        <v>45</v>
      </c>
      <c r="Y33" s="18">
        <v>90.27</v>
      </c>
      <c r="Z33" s="18">
        <v>90.29</v>
      </c>
      <c r="AA33" s="133">
        <f>SUM(F33:$Z$33)</f>
        <v>1353.8099999999997</v>
      </c>
      <c r="AB33" s="1"/>
    </row>
    <row r="34" spans="1:28" ht="24.95" customHeight="1">
      <c r="A34" s="2" t="s">
        <v>18</v>
      </c>
      <c r="C34" s="99" t="s">
        <v>27</v>
      </c>
      <c r="D34" s="108"/>
      <c r="E34" s="101"/>
      <c r="F34" s="102">
        <v>0</v>
      </c>
      <c r="G34" s="103">
        <v>0</v>
      </c>
      <c r="H34" s="103">
        <v>0.28000000000000003</v>
      </c>
      <c r="I34" s="103">
        <v>0.28999999999999998</v>
      </c>
      <c r="J34" s="103">
        <v>0</v>
      </c>
      <c r="K34" s="103">
        <v>0</v>
      </c>
      <c r="L34" s="103">
        <v>0</v>
      </c>
      <c r="M34" s="103">
        <v>0.27</v>
      </c>
      <c r="N34" s="103">
        <v>0.3</v>
      </c>
      <c r="O34" s="103">
        <v>0.3</v>
      </c>
      <c r="P34" s="103">
        <v>0.31</v>
      </c>
      <c r="Q34" s="103">
        <v>0</v>
      </c>
      <c r="R34" s="103">
        <v>0.28000000000000003</v>
      </c>
      <c r="S34" s="103">
        <v>0.32</v>
      </c>
      <c r="T34" s="103">
        <v>0.32</v>
      </c>
      <c r="U34" s="103">
        <v>0.28999999999999998</v>
      </c>
      <c r="V34" s="103">
        <v>0.28999999999999998</v>
      </c>
      <c r="W34" s="103">
        <v>0</v>
      </c>
      <c r="X34" s="103">
        <v>0</v>
      </c>
      <c r="Y34" s="103">
        <v>0.27</v>
      </c>
      <c r="Z34" s="103">
        <v>0.28999999999999998</v>
      </c>
      <c r="AA34" s="132">
        <f>SUM(F34:$Z$34)</f>
        <v>3.81</v>
      </c>
      <c r="AB34" s="1"/>
    </row>
    <row r="35" spans="1:28" ht="24.95" customHeight="1">
      <c r="A35" s="2" t="s">
        <v>18</v>
      </c>
      <c r="C35" s="104" t="s">
        <v>28</v>
      </c>
      <c r="D35" s="105"/>
      <c r="E35" s="106"/>
      <c r="F35" s="107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33">
        <f>SUM(F35:$Z$35)</f>
        <v>0</v>
      </c>
      <c r="AB35" s="1"/>
    </row>
    <row r="36" spans="1:28" ht="24.95" customHeight="1">
      <c r="A36" s="2" t="s">
        <v>18</v>
      </c>
      <c r="C36" s="99" t="s">
        <v>29</v>
      </c>
      <c r="D36" s="108"/>
      <c r="E36" s="101"/>
      <c r="F36" s="102">
        <v>0</v>
      </c>
      <c r="G36" s="103">
        <v>0</v>
      </c>
      <c r="H36" s="103">
        <v>0</v>
      </c>
      <c r="I36" s="103">
        <v>45</v>
      </c>
      <c r="J36" s="103">
        <v>0</v>
      </c>
      <c r="K36" s="103">
        <v>45</v>
      </c>
      <c r="L36" s="103">
        <v>180</v>
      </c>
      <c r="M36" s="103">
        <v>45</v>
      </c>
      <c r="N36" s="103">
        <v>0</v>
      </c>
      <c r="O36" s="103">
        <v>45</v>
      </c>
      <c r="P36" s="103">
        <v>45</v>
      </c>
      <c r="Q36" s="103">
        <v>45</v>
      </c>
      <c r="R36" s="103">
        <v>270</v>
      </c>
      <c r="S36" s="103">
        <v>270</v>
      </c>
      <c r="T36" s="103">
        <v>45</v>
      </c>
      <c r="U36" s="103">
        <v>0</v>
      </c>
      <c r="V36" s="103">
        <v>0</v>
      </c>
      <c r="W36" s="103">
        <v>90</v>
      </c>
      <c r="X36" s="103">
        <v>45</v>
      </c>
      <c r="Y36" s="103">
        <v>90</v>
      </c>
      <c r="Z36" s="103">
        <v>90</v>
      </c>
      <c r="AA36" s="132">
        <f>SUM(F$36:$Z36)</f>
        <v>1350</v>
      </c>
      <c r="AB36" s="1"/>
    </row>
    <row r="37" spans="1:28" ht="24.95" customHeight="1">
      <c r="A37" s="2" t="s">
        <v>18</v>
      </c>
      <c r="C37" s="104" t="s">
        <v>30</v>
      </c>
      <c r="D37" s="105"/>
      <c r="E37" s="106"/>
      <c r="F37" s="107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33">
        <f>SUM(F37:$Z$37)</f>
        <v>0</v>
      </c>
      <c r="AB37" s="1"/>
    </row>
    <row r="38" spans="1:28" ht="24.95" customHeight="1">
      <c r="B38" s="2">
        <v>827</v>
      </c>
      <c r="C38" s="99" t="s">
        <v>31</v>
      </c>
      <c r="D38" s="100"/>
      <c r="E38" s="101"/>
      <c r="F38" s="102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v>0</v>
      </c>
      <c r="W38" s="103">
        <v>0</v>
      </c>
      <c r="X38" s="103">
        <v>0</v>
      </c>
      <c r="Y38" s="103">
        <v>0</v>
      </c>
      <c r="Z38" s="103">
        <v>0</v>
      </c>
      <c r="AA38" s="132">
        <f>SUM(F38:$Z$38)</f>
        <v>0</v>
      </c>
      <c r="AB38" s="1"/>
    </row>
    <row r="39" spans="1:28" ht="24.95" customHeight="1">
      <c r="B39" s="2">
        <v>824</v>
      </c>
      <c r="C39" s="104" t="s">
        <v>32</v>
      </c>
      <c r="D39" s="109"/>
      <c r="E39" s="106"/>
      <c r="F39" s="107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233687.33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1641836.92</v>
      </c>
      <c r="AA39" s="133">
        <f>SUM(F39:$Z$39)</f>
        <v>1875524.25</v>
      </c>
      <c r="AB39" s="1"/>
    </row>
    <row r="40" spans="1:28" ht="24.95" customHeight="1">
      <c r="B40" s="2">
        <v>807</v>
      </c>
      <c r="C40" s="99" t="s">
        <v>33</v>
      </c>
      <c r="D40" s="100"/>
      <c r="E40" s="101"/>
      <c r="F40" s="102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66943</v>
      </c>
      <c r="P40" s="103">
        <v>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v>0</v>
      </c>
      <c r="W40" s="103">
        <v>0</v>
      </c>
      <c r="X40" s="103">
        <v>0</v>
      </c>
      <c r="Y40" s="103">
        <v>0</v>
      </c>
      <c r="Z40" s="103">
        <v>0</v>
      </c>
      <c r="AA40" s="132">
        <f>SUM(F40:$Z$40)</f>
        <v>66943</v>
      </c>
      <c r="AB40" s="1"/>
    </row>
    <row r="41" spans="1:28" ht="24.95" customHeight="1">
      <c r="B41" s="2">
        <v>814</v>
      </c>
      <c r="C41" s="104" t="s">
        <v>34</v>
      </c>
      <c r="D41" s="109"/>
      <c r="E41" s="106"/>
      <c r="F41" s="107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386106.21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33">
        <f>SUM(F41:$Z$41)</f>
        <v>386106.21</v>
      </c>
      <c r="AB41" s="1"/>
    </row>
    <row r="42" spans="1:28" ht="24.95" customHeight="1">
      <c r="B42" s="2">
        <v>905</v>
      </c>
      <c r="C42" s="110" t="s">
        <v>35</v>
      </c>
      <c r="D42" s="111"/>
      <c r="E42" s="112" t="s">
        <v>36</v>
      </c>
      <c r="F42" s="102">
        <v>0</v>
      </c>
      <c r="G42" s="103">
        <v>0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  <c r="P42" s="103">
        <v>0</v>
      </c>
      <c r="Q42" s="103">
        <v>6849892.2199999997</v>
      </c>
      <c r="R42" s="103">
        <v>0</v>
      </c>
      <c r="S42" s="103">
        <v>0</v>
      </c>
      <c r="T42" s="103">
        <v>0</v>
      </c>
      <c r="U42" s="103">
        <v>0</v>
      </c>
      <c r="V42" s="103">
        <v>0</v>
      </c>
      <c r="W42" s="103">
        <v>0</v>
      </c>
      <c r="X42" s="103">
        <v>0</v>
      </c>
      <c r="Y42" s="103">
        <v>0</v>
      </c>
      <c r="Z42" s="103">
        <v>0</v>
      </c>
      <c r="AA42" s="132">
        <f>SUM(F42:$Z$42)</f>
        <v>6849892.2199999997</v>
      </c>
      <c r="AB42" s="1"/>
    </row>
    <row r="43" spans="1:28" ht="24.95" customHeight="1" thickBot="1">
      <c r="B43" s="2">
        <v>940</v>
      </c>
      <c r="C43" s="113" t="s">
        <v>37</v>
      </c>
      <c r="D43" s="114"/>
      <c r="E43" s="115" t="s">
        <v>36</v>
      </c>
      <c r="F43" s="116">
        <v>0</v>
      </c>
      <c r="G43" s="117">
        <v>100000000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30000000</v>
      </c>
      <c r="O43" s="117">
        <v>0</v>
      </c>
      <c r="P43" s="117">
        <v>0</v>
      </c>
      <c r="Q43" s="117">
        <v>40000000</v>
      </c>
      <c r="R43" s="117">
        <v>0</v>
      </c>
      <c r="S43" s="117">
        <v>0</v>
      </c>
      <c r="T43" s="117">
        <v>45007682</v>
      </c>
      <c r="U43" s="117">
        <v>0</v>
      </c>
      <c r="V43" s="117">
        <v>35000000</v>
      </c>
      <c r="W43" s="117">
        <v>0</v>
      </c>
      <c r="X43" s="117">
        <v>0</v>
      </c>
      <c r="Y43" s="117">
        <v>0</v>
      </c>
      <c r="Z43" s="117">
        <v>0</v>
      </c>
      <c r="AA43" s="134">
        <f>SUM(F43:$Z$43)</f>
        <v>250007682</v>
      </c>
      <c r="AB43" s="1"/>
    </row>
    <row r="44" spans="1:28" ht="24.95" customHeight="1" thickTop="1" thickBot="1">
      <c r="C44" s="19"/>
      <c r="D44" s="20"/>
      <c r="E44" s="21" t="s">
        <v>36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0"/>
    </row>
    <row r="45" spans="1:28" ht="24.95" customHeight="1" thickTop="1">
      <c r="C45" s="94" t="s">
        <v>38</v>
      </c>
      <c r="D45" s="95"/>
      <c r="E45" s="96">
        <v>0</v>
      </c>
      <c r="F45" s="97">
        <v>42083164.979999989</v>
      </c>
      <c r="G45" s="98">
        <v>23559740.379999999</v>
      </c>
      <c r="H45" s="98">
        <v>23856722.169999998</v>
      </c>
      <c r="I45" s="98">
        <v>43770996.019999996</v>
      </c>
      <c r="J45" s="98">
        <v>22593898.229999997</v>
      </c>
      <c r="K45" s="98">
        <v>23318958.73</v>
      </c>
      <c r="L45" s="98">
        <v>22015010.210000001</v>
      </c>
      <c r="M45" s="98">
        <v>23120901.640000001</v>
      </c>
      <c r="N45" s="98">
        <v>46137846.339999996</v>
      </c>
      <c r="O45" s="98">
        <v>22404194.210000001</v>
      </c>
      <c r="P45" s="98">
        <v>35407921.390000008</v>
      </c>
      <c r="Q45" s="98">
        <v>23843546.809999995</v>
      </c>
      <c r="R45" s="98">
        <v>46412013.710000001</v>
      </c>
      <c r="S45" s="98">
        <v>23248781.940000001</v>
      </c>
      <c r="T45" s="98">
        <v>23850232.690000001</v>
      </c>
      <c r="U45" s="98">
        <v>28135854.319999997</v>
      </c>
      <c r="V45" s="98">
        <v>29156.730000000003</v>
      </c>
      <c r="W45" s="98">
        <v>23025041.310000002</v>
      </c>
      <c r="X45" s="98">
        <v>46879726.790000007</v>
      </c>
      <c r="Y45" s="98">
        <v>23716447.680000003</v>
      </c>
      <c r="Z45" s="98">
        <v>28590227.619999997</v>
      </c>
      <c r="AA45" s="96">
        <f t="shared" ref="AA45" si="1">SUM(AA46:AA61)-AA47-AA49</f>
        <v>595939316.61000025</v>
      </c>
      <c r="AB45" s="5"/>
    </row>
    <row r="46" spans="1:28" ht="24.95" customHeight="1">
      <c r="B46" s="2">
        <v>735</v>
      </c>
      <c r="C46" s="68" t="s">
        <v>39</v>
      </c>
      <c r="D46" s="69"/>
      <c r="E46" s="118"/>
      <c r="F46" s="119">
        <v>15989480.310000001</v>
      </c>
      <c r="G46" s="120">
        <v>15867609.670000002</v>
      </c>
      <c r="H46" s="120">
        <v>15757875.619999999</v>
      </c>
      <c r="I46" s="120">
        <v>27947216.879999999</v>
      </c>
      <c r="J46" s="120">
        <v>15264878.889999999</v>
      </c>
      <c r="K46" s="120">
        <v>15770249.710000001</v>
      </c>
      <c r="L46" s="120">
        <v>14969923.360000001</v>
      </c>
      <c r="M46" s="120">
        <v>15353307.210000001</v>
      </c>
      <c r="N46" s="120">
        <v>28994165.09</v>
      </c>
      <c r="O46" s="120">
        <v>15798190.530000001</v>
      </c>
      <c r="P46" s="120">
        <v>21273354.580000002</v>
      </c>
      <c r="Q46" s="120">
        <v>15965151.209999999</v>
      </c>
      <c r="R46" s="120">
        <v>29371640.180000003</v>
      </c>
      <c r="S46" s="120">
        <v>15671983.82</v>
      </c>
      <c r="T46" s="120">
        <v>15976653.35</v>
      </c>
      <c r="U46" s="120">
        <v>16046940.93</v>
      </c>
      <c r="V46" s="120">
        <v>0</v>
      </c>
      <c r="W46" s="120">
        <v>15273209.24</v>
      </c>
      <c r="X46" s="120">
        <v>28673785.460000001</v>
      </c>
      <c r="Y46" s="120">
        <v>15688628.57</v>
      </c>
      <c r="Z46" s="120">
        <v>19985949.690000001</v>
      </c>
      <c r="AA46" s="135">
        <f>SUM(F46:$Z$46)-AA54</f>
        <v>375579127.00999999</v>
      </c>
      <c r="AB46" s="17"/>
    </row>
    <row r="47" spans="1:28" ht="24.95" customHeight="1">
      <c r="B47" s="2">
        <v>735</v>
      </c>
      <c r="C47" s="73"/>
      <c r="D47" s="121" t="s">
        <v>69</v>
      </c>
      <c r="E47" s="55"/>
      <c r="F47" s="122">
        <v>30000</v>
      </c>
      <c r="G47" s="123">
        <v>0</v>
      </c>
      <c r="H47" s="123">
        <v>0</v>
      </c>
      <c r="I47" s="123">
        <v>-185709.5</v>
      </c>
      <c r="J47" s="123">
        <v>0</v>
      </c>
      <c r="K47" s="123">
        <v>431341.74</v>
      </c>
      <c r="L47" s="123">
        <v>0</v>
      </c>
      <c r="M47" s="123">
        <v>40309.760000000002</v>
      </c>
      <c r="N47" s="123">
        <v>0</v>
      </c>
      <c r="O47" s="123">
        <v>0</v>
      </c>
      <c r="P47" s="123">
        <v>92498</v>
      </c>
      <c r="Q47" s="123">
        <v>0</v>
      </c>
      <c r="R47" s="123">
        <v>558145.17000000004</v>
      </c>
      <c r="S47" s="123">
        <v>0</v>
      </c>
      <c r="T47" s="123">
        <v>0</v>
      </c>
      <c r="U47" s="123">
        <v>1198152.54</v>
      </c>
      <c r="V47" s="123">
        <v>0</v>
      </c>
      <c r="W47" s="123">
        <v>0</v>
      </c>
      <c r="X47" s="123">
        <v>0</v>
      </c>
      <c r="Y47" s="123">
        <v>312256.21999999997</v>
      </c>
      <c r="Z47" s="123">
        <v>3928183.85</v>
      </c>
      <c r="AA47" s="136">
        <f>SUM(F47:$Z$47)</f>
        <v>6405177.7799999993</v>
      </c>
      <c r="AB47" s="17"/>
    </row>
    <row r="48" spans="1:28" ht="24.95" customHeight="1">
      <c r="B48" s="2">
        <v>735</v>
      </c>
      <c r="C48" s="68" t="s">
        <v>40</v>
      </c>
      <c r="D48" s="69"/>
      <c r="E48" s="118"/>
      <c r="F48" s="119">
        <v>7414684.9100000001</v>
      </c>
      <c r="G48" s="120">
        <v>7553260.1500000004</v>
      </c>
      <c r="H48" s="120">
        <v>7519479.5099999998</v>
      </c>
      <c r="I48" s="120">
        <v>15434507.66</v>
      </c>
      <c r="J48" s="120">
        <v>7228828.8099999996</v>
      </c>
      <c r="K48" s="120">
        <v>7495561.9100000001</v>
      </c>
      <c r="L48" s="120">
        <v>7189299.8799999999</v>
      </c>
      <c r="M48" s="120">
        <v>7655641.6299999999</v>
      </c>
      <c r="N48" s="120">
        <v>15546436.029999999</v>
      </c>
      <c r="O48" s="120">
        <v>7494466.9400000004</v>
      </c>
      <c r="P48" s="120">
        <v>10979303.32</v>
      </c>
      <c r="Q48" s="120">
        <v>7620363.9100000001</v>
      </c>
      <c r="R48" s="120">
        <v>15894048.59</v>
      </c>
      <c r="S48" s="120">
        <v>7461826.5</v>
      </c>
      <c r="T48" s="120">
        <v>7553761.0800000001</v>
      </c>
      <c r="U48" s="120">
        <v>7643507.2300000004</v>
      </c>
      <c r="V48" s="120">
        <v>0</v>
      </c>
      <c r="W48" s="120">
        <v>7751086.4699999997</v>
      </c>
      <c r="X48" s="120">
        <v>15586261.67</v>
      </c>
      <c r="Y48" s="120">
        <v>7981742.7300000004</v>
      </c>
      <c r="Z48" s="120">
        <v>7961987.9400000004</v>
      </c>
      <c r="AA48" s="135">
        <f>SUM(F48:$Z$48)</f>
        <v>186966056.86999997</v>
      </c>
      <c r="AB48" s="1"/>
    </row>
    <row r="49" spans="2:28" ht="24.95" customHeight="1">
      <c r="B49" s="2">
        <v>735</v>
      </c>
      <c r="C49" s="73"/>
      <c r="D49" s="121" t="s">
        <v>70</v>
      </c>
      <c r="E49" s="55"/>
      <c r="F49" s="122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23">
        <v>687206.86</v>
      </c>
      <c r="Z49" s="123">
        <v>409000</v>
      </c>
      <c r="AA49" s="136">
        <f>SUM(F$49:$Z49)</f>
        <v>1096206.8599999999</v>
      </c>
      <c r="AB49" s="1"/>
    </row>
    <row r="50" spans="2:28" ht="24.95" customHeight="1">
      <c r="B50" s="2">
        <v>723</v>
      </c>
      <c r="C50" s="68" t="s">
        <v>41</v>
      </c>
      <c r="D50" s="69"/>
      <c r="E50" s="118"/>
      <c r="F50" s="119">
        <v>3723.88</v>
      </c>
      <c r="G50" s="120">
        <v>3723.88</v>
      </c>
      <c r="H50" s="120">
        <v>3723.88</v>
      </c>
      <c r="I50" s="120">
        <v>11171.64</v>
      </c>
      <c r="J50" s="120">
        <v>3723.88</v>
      </c>
      <c r="K50" s="120">
        <v>3723.88</v>
      </c>
      <c r="L50" s="120">
        <v>3723.63</v>
      </c>
      <c r="M50" s="120">
        <v>3847.99</v>
      </c>
      <c r="N50" s="120">
        <v>11543.97</v>
      </c>
      <c r="O50" s="120">
        <v>3847.99</v>
      </c>
      <c r="P50" s="120">
        <v>7695.98</v>
      </c>
      <c r="Q50" s="120">
        <v>3847.99</v>
      </c>
      <c r="R50" s="120">
        <v>11543.97</v>
      </c>
      <c r="S50" s="120">
        <v>3847.99</v>
      </c>
      <c r="T50" s="120">
        <v>3847.99</v>
      </c>
      <c r="U50" s="120">
        <v>3847.99</v>
      </c>
      <c r="V50" s="120">
        <v>0</v>
      </c>
      <c r="W50" s="120">
        <v>3847.99</v>
      </c>
      <c r="X50" s="120">
        <v>11543.97</v>
      </c>
      <c r="Y50" s="120">
        <v>3847.99</v>
      </c>
      <c r="Z50" s="120">
        <v>3847.99</v>
      </c>
      <c r="AA50" s="135">
        <f>SUM(F50:$Z$50)</f>
        <v>110474.47000000002</v>
      </c>
      <c r="AB50" s="1"/>
    </row>
    <row r="51" spans="2:28" ht="24.95" customHeight="1">
      <c r="B51" s="2" t="s">
        <v>42</v>
      </c>
      <c r="C51" s="104" t="s">
        <v>43</v>
      </c>
      <c r="D51" s="109"/>
      <c r="E51" s="106"/>
      <c r="F51" s="122">
        <v>63000</v>
      </c>
      <c r="G51" s="123">
        <v>0</v>
      </c>
      <c r="H51" s="123">
        <v>0</v>
      </c>
      <c r="I51" s="123">
        <v>317048.03999999998</v>
      </c>
      <c r="J51" s="123">
        <v>0</v>
      </c>
      <c r="K51" s="123">
        <v>0</v>
      </c>
      <c r="L51" s="123">
        <v>0</v>
      </c>
      <c r="M51" s="123">
        <v>0</v>
      </c>
      <c r="N51" s="123">
        <v>429208.04</v>
      </c>
      <c r="O51" s="123">
        <v>0</v>
      </c>
      <c r="P51" s="123">
        <v>0</v>
      </c>
      <c r="Q51" s="123">
        <v>0</v>
      </c>
      <c r="R51" s="123">
        <v>370933.17</v>
      </c>
      <c r="S51" s="123">
        <v>0</v>
      </c>
      <c r="T51" s="123">
        <v>0</v>
      </c>
      <c r="U51" s="123">
        <v>0</v>
      </c>
      <c r="V51" s="123">
        <v>0</v>
      </c>
      <c r="W51" s="123">
        <v>0</v>
      </c>
      <c r="X51" s="123">
        <v>388617</v>
      </c>
      <c r="Y51" s="123">
        <v>0</v>
      </c>
      <c r="Z51" s="123">
        <v>6146.08</v>
      </c>
      <c r="AA51" s="136">
        <f>SUM(F51:$Z$51)</f>
        <v>1574952.33</v>
      </c>
      <c r="AB51" s="1"/>
    </row>
    <row r="52" spans="2:28" ht="24.95" customHeight="1">
      <c r="B52" s="2">
        <v>717</v>
      </c>
      <c r="C52" s="68" t="s">
        <v>44</v>
      </c>
      <c r="D52" s="69"/>
      <c r="E52" s="118"/>
      <c r="F52" s="119">
        <v>17001280.329999998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3100000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20">
        <v>0</v>
      </c>
      <c r="X52" s="120">
        <v>0</v>
      </c>
      <c r="Y52" s="120">
        <v>0</v>
      </c>
      <c r="Z52" s="120">
        <v>0</v>
      </c>
      <c r="AA52" s="135">
        <f>SUM(F52:$Z$52)</f>
        <v>20101280.329999998</v>
      </c>
      <c r="AB52" s="1"/>
    </row>
    <row r="53" spans="2:28" ht="24.95" customHeight="1">
      <c r="B53" s="2" t="s">
        <v>45</v>
      </c>
      <c r="C53" s="73" t="s">
        <v>46</v>
      </c>
      <c r="D53" s="74"/>
      <c r="E53" s="55"/>
      <c r="F53" s="122">
        <v>0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  <c r="M53" s="123">
        <v>0</v>
      </c>
      <c r="N53" s="123">
        <v>0</v>
      </c>
      <c r="O53" s="123">
        <v>26653.200000000001</v>
      </c>
      <c r="P53" s="123">
        <v>0</v>
      </c>
      <c r="Q53" s="123">
        <v>0</v>
      </c>
      <c r="R53" s="123">
        <v>453562.37</v>
      </c>
      <c r="S53" s="123">
        <v>0</v>
      </c>
      <c r="T53" s="123">
        <v>0</v>
      </c>
      <c r="U53" s="123">
        <v>0</v>
      </c>
      <c r="V53" s="123">
        <v>0</v>
      </c>
      <c r="W53" s="123">
        <v>0</v>
      </c>
      <c r="X53" s="123">
        <v>0</v>
      </c>
      <c r="Y53" s="123">
        <v>0</v>
      </c>
      <c r="Z53" s="123">
        <v>0</v>
      </c>
      <c r="AA53" s="136">
        <f>SUM(F53:$Z$53)</f>
        <v>480215.57</v>
      </c>
      <c r="AB53" s="1"/>
    </row>
    <row r="54" spans="2:28" ht="24.95" customHeight="1">
      <c r="B54" s="2">
        <v>715</v>
      </c>
      <c r="C54" s="99" t="s">
        <v>47</v>
      </c>
      <c r="D54" s="100"/>
      <c r="E54" s="101"/>
      <c r="F54" s="119">
        <v>0</v>
      </c>
      <c r="G54" s="120">
        <v>0</v>
      </c>
      <c r="H54" s="120">
        <v>0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61067.29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20">
        <v>0</v>
      </c>
      <c r="X54" s="120">
        <v>0</v>
      </c>
      <c r="Y54" s="120">
        <v>0</v>
      </c>
      <c r="Z54" s="120">
        <v>0</v>
      </c>
      <c r="AA54" s="135">
        <f>SUM(F54:$Z$54)</f>
        <v>61067.29</v>
      </c>
      <c r="AB54" s="1"/>
    </row>
    <row r="55" spans="2:28" ht="24.95" customHeight="1">
      <c r="B55" s="2" t="s">
        <v>48</v>
      </c>
      <c r="C55" s="104" t="s">
        <v>49</v>
      </c>
      <c r="D55" s="109"/>
      <c r="E55" s="106"/>
      <c r="F55" s="122">
        <v>52528.480000000003</v>
      </c>
      <c r="G55" s="123">
        <v>64644.12</v>
      </c>
      <c r="H55" s="123">
        <v>65157.75</v>
      </c>
      <c r="I55" s="123">
        <v>50391.8</v>
      </c>
      <c r="J55" s="123">
        <v>75427.95</v>
      </c>
      <c r="K55" s="123">
        <v>40933.03</v>
      </c>
      <c r="L55" s="123">
        <v>40281.17</v>
      </c>
      <c r="M55" s="123">
        <v>33303.050000000003</v>
      </c>
      <c r="N55" s="123">
        <v>59157.47</v>
      </c>
      <c r="O55" s="123">
        <v>31903.79</v>
      </c>
      <c r="P55" s="123">
        <v>30921.25</v>
      </c>
      <c r="Q55" s="123">
        <v>33607.050000000003</v>
      </c>
      <c r="R55" s="123">
        <v>29899.75</v>
      </c>
      <c r="S55" s="123">
        <v>56905.03</v>
      </c>
      <c r="T55" s="123">
        <v>2245</v>
      </c>
      <c r="U55" s="123">
        <v>24634.86</v>
      </c>
      <c r="V55" s="123">
        <v>34748.130000000005</v>
      </c>
      <c r="W55" s="123">
        <v>30749.32</v>
      </c>
      <c r="X55" s="123">
        <v>65014.89</v>
      </c>
      <c r="Y55" s="123">
        <v>42601.96</v>
      </c>
      <c r="Z55" s="123">
        <v>42933.33</v>
      </c>
      <c r="AA55" s="136">
        <f>SUM(F55:$Z$55)</f>
        <v>907989.17999999982</v>
      </c>
      <c r="AB55" s="1"/>
    </row>
    <row r="56" spans="2:28" ht="24.95" customHeight="1">
      <c r="B56" s="2" t="s">
        <v>50</v>
      </c>
      <c r="C56" s="99" t="s">
        <v>51</v>
      </c>
      <c r="D56" s="100"/>
      <c r="E56" s="101"/>
      <c r="F56" s="119">
        <v>0</v>
      </c>
      <c r="G56" s="120">
        <v>0</v>
      </c>
      <c r="H56" s="120">
        <v>0</v>
      </c>
      <c r="I56" s="120">
        <v>0</v>
      </c>
      <c r="J56" s="120">
        <v>0</v>
      </c>
      <c r="K56" s="120">
        <v>0</v>
      </c>
      <c r="L56" s="120">
        <v>0</v>
      </c>
      <c r="M56" s="120">
        <v>0</v>
      </c>
      <c r="N56" s="120">
        <v>0</v>
      </c>
      <c r="O56" s="120">
        <v>0</v>
      </c>
      <c r="P56" s="120">
        <v>0</v>
      </c>
      <c r="Q56" s="120">
        <v>329</v>
      </c>
      <c r="R56" s="120">
        <v>0</v>
      </c>
      <c r="S56" s="120">
        <v>0</v>
      </c>
      <c r="T56" s="120">
        <v>0</v>
      </c>
      <c r="U56" s="120">
        <v>0</v>
      </c>
      <c r="V56" s="120">
        <v>0</v>
      </c>
      <c r="W56" s="120">
        <v>0</v>
      </c>
      <c r="X56" s="120">
        <v>1980896</v>
      </c>
      <c r="Y56" s="120">
        <v>0</v>
      </c>
      <c r="Z56" s="120">
        <v>0</v>
      </c>
      <c r="AA56" s="135">
        <f>SUM(F56:$Z$56)</f>
        <v>1981225</v>
      </c>
      <c r="AB56" s="1"/>
    </row>
    <row r="57" spans="2:28" ht="24.95" customHeight="1">
      <c r="B57" s="2">
        <v>740</v>
      </c>
      <c r="C57" s="104" t="s">
        <v>52</v>
      </c>
      <c r="D57" s="109"/>
      <c r="E57" s="106"/>
      <c r="F57" s="122">
        <v>3074.2</v>
      </c>
      <c r="G57" s="123">
        <v>4009</v>
      </c>
      <c r="H57" s="123">
        <v>3302.2</v>
      </c>
      <c r="I57" s="123">
        <v>10651.4</v>
      </c>
      <c r="J57" s="123">
        <v>3401</v>
      </c>
      <c r="K57" s="123">
        <v>8208</v>
      </c>
      <c r="L57" s="123">
        <v>4366.2</v>
      </c>
      <c r="M57" s="123">
        <v>10982</v>
      </c>
      <c r="N57" s="123">
        <v>4263.6000000000004</v>
      </c>
      <c r="O57" s="123">
        <v>3480.8</v>
      </c>
      <c r="P57" s="123">
        <v>4005.2</v>
      </c>
      <c r="Q57" s="123">
        <v>4932.3999999999996</v>
      </c>
      <c r="R57" s="123">
        <v>10119.4</v>
      </c>
      <c r="S57" s="123">
        <v>3610</v>
      </c>
      <c r="T57" s="123">
        <v>3575.8</v>
      </c>
      <c r="U57" s="123">
        <v>3568.2</v>
      </c>
      <c r="V57" s="123">
        <v>0</v>
      </c>
      <c r="W57" s="123">
        <v>11118.8</v>
      </c>
      <c r="X57" s="123">
        <v>173599.2</v>
      </c>
      <c r="Y57" s="123">
        <v>3051.4</v>
      </c>
      <c r="Z57" s="123">
        <v>2891.8</v>
      </c>
      <c r="AA57" s="136">
        <f>SUM(F$57:$Z57)</f>
        <v>276210.60000000003</v>
      </c>
      <c r="AB57" s="1"/>
    </row>
    <row r="58" spans="2:28" ht="24.95" customHeight="1">
      <c r="B58" s="2">
        <v>734</v>
      </c>
      <c r="C58" s="68" t="s">
        <v>53</v>
      </c>
      <c r="D58" s="69"/>
      <c r="E58" s="70"/>
      <c r="F58" s="119">
        <v>0</v>
      </c>
      <c r="G58" s="120">
        <v>0</v>
      </c>
      <c r="H58" s="120">
        <v>507183.20999999996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367721.77999999997</v>
      </c>
      <c r="S58" s="120">
        <v>0</v>
      </c>
      <c r="T58" s="120">
        <v>309202.51000000007</v>
      </c>
      <c r="U58" s="120">
        <v>3615.97</v>
      </c>
      <c r="V58" s="120">
        <v>0</v>
      </c>
      <c r="W58" s="120">
        <v>0</v>
      </c>
      <c r="X58" s="120">
        <v>0</v>
      </c>
      <c r="Y58" s="120">
        <v>-3615.97</v>
      </c>
      <c r="Z58" s="120">
        <v>0</v>
      </c>
      <c r="AA58" s="135">
        <f>SUM(F58:$Z$58)</f>
        <v>1184107.5</v>
      </c>
      <c r="AB58" s="1"/>
    </row>
    <row r="59" spans="2:28" ht="24.95" customHeight="1">
      <c r="B59" s="2" t="s">
        <v>54</v>
      </c>
      <c r="C59" s="104" t="s">
        <v>55</v>
      </c>
      <c r="D59" s="109"/>
      <c r="E59" s="106"/>
      <c r="F59" s="122">
        <v>1555392.87</v>
      </c>
      <c r="G59" s="123">
        <v>34.4</v>
      </c>
      <c r="H59" s="123">
        <v>0</v>
      </c>
      <c r="I59" s="123">
        <v>8.6</v>
      </c>
      <c r="J59" s="123">
        <v>0</v>
      </c>
      <c r="K59" s="123">
        <v>282.20000000000005</v>
      </c>
      <c r="L59" s="123">
        <v>824.36</v>
      </c>
      <c r="M59" s="123">
        <v>63819.76</v>
      </c>
      <c r="N59" s="123">
        <v>8.6</v>
      </c>
      <c r="O59" s="123">
        <v>2134.35</v>
      </c>
      <c r="P59" s="123">
        <v>17.2</v>
      </c>
      <c r="Q59" s="123">
        <v>584.19999999999993</v>
      </c>
      <c r="R59" s="123">
        <v>8.6</v>
      </c>
      <c r="S59" s="123">
        <v>8.6000000000003638</v>
      </c>
      <c r="T59" s="123">
        <v>8.6</v>
      </c>
      <c r="U59" s="123">
        <v>8.6</v>
      </c>
      <c r="V59" s="123">
        <v>8.6</v>
      </c>
      <c r="W59" s="123">
        <v>967.85</v>
      </c>
      <c r="X59" s="123">
        <v>8.6</v>
      </c>
      <c r="Y59" s="123">
        <v>191</v>
      </c>
      <c r="Z59" s="123">
        <v>17.2</v>
      </c>
      <c r="AA59" s="136">
        <f>SUM(F59:$Z$59)</f>
        <v>1624334.1900000009</v>
      </c>
      <c r="AB59" s="1"/>
    </row>
    <row r="60" spans="2:28" ht="24.95" customHeight="1">
      <c r="B60" s="2" t="s">
        <v>56</v>
      </c>
      <c r="C60" s="99" t="s">
        <v>57</v>
      </c>
      <c r="D60" s="100"/>
      <c r="E60" s="101"/>
      <c r="F60" s="119">
        <v>0</v>
      </c>
      <c r="G60" s="120">
        <v>66459.16</v>
      </c>
      <c r="H60" s="120">
        <v>0</v>
      </c>
      <c r="I60" s="120">
        <v>0</v>
      </c>
      <c r="J60" s="120">
        <v>17637.7</v>
      </c>
      <c r="K60" s="120">
        <v>0</v>
      </c>
      <c r="L60" s="120">
        <v>2791.61</v>
      </c>
      <c r="M60" s="120">
        <v>0</v>
      </c>
      <c r="N60" s="120">
        <v>0</v>
      </c>
      <c r="O60" s="120">
        <v>0</v>
      </c>
      <c r="P60" s="120">
        <v>0</v>
      </c>
      <c r="Q60" s="120">
        <v>153663.76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771605.1</v>
      </c>
      <c r="AA60" s="135">
        <f>SUM(F$60:$Z60)</f>
        <v>1012157.33</v>
      </c>
      <c r="AB60" s="1"/>
    </row>
    <row r="61" spans="2:28" ht="24.95" customHeight="1" thickBot="1">
      <c r="C61" s="78" t="s">
        <v>58</v>
      </c>
      <c r="D61" s="79"/>
      <c r="E61" s="80"/>
      <c r="F61" s="124">
        <v>0</v>
      </c>
      <c r="G61" s="125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-196200</v>
      </c>
      <c r="M61" s="125">
        <v>0</v>
      </c>
      <c r="N61" s="125">
        <v>1093063.5400000003</v>
      </c>
      <c r="O61" s="125">
        <v>-956483.39</v>
      </c>
      <c r="P61" s="125">
        <v>12623.859999999997</v>
      </c>
      <c r="Q61" s="125">
        <v>0</v>
      </c>
      <c r="R61" s="125">
        <v>-97464.1</v>
      </c>
      <c r="S61" s="125">
        <v>50600</v>
      </c>
      <c r="T61" s="125">
        <v>938.36</v>
      </c>
      <c r="U61" s="125">
        <v>4409730.54</v>
      </c>
      <c r="V61" s="125">
        <v>-5600</v>
      </c>
      <c r="W61" s="125">
        <v>-45938.36</v>
      </c>
      <c r="X61" s="125">
        <v>0</v>
      </c>
      <c r="Y61" s="125">
        <v>0</v>
      </c>
      <c r="Z61" s="125">
        <v>-185151.51</v>
      </c>
      <c r="AA61" s="137">
        <f>SUM(F61:$Z$61)</f>
        <v>4080118.9400000004</v>
      </c>
      <c r="AB61" s="1"/>
    </row>
    <row r="62" spans="2:28" ht="24.95" customHeight="1" thickTop="1" thickBot="1">
      <c r="C62" s="24"/>
      <c r="D62" s="25"/>
      <c r="E62" s="22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7"/>
    </row>
    <row r="63" spans="2:28" ht="24.95" customHeight="1" thickTop="1">
      <c r="C63" s="94" t="s">
        <v>59</v>
      </c>
      <c r="D63" s="95"/>
      <c r="E63" s="96">
        <v>0</v>
      </c>
      <c r="F63" s="97">
        <v>21610333.149999999</v>
      </c>
      <c r="G63" s="98">
        <v>114624128.66000003</v>
      </c>
      <c r="H63" s="98">
        <v>12107785.399999999</v>
      </c>
      <c r="I63" s="98">
        <v>13218009.049999999</v>
      </c>
      <c r="J63" s="98">
        <v>15847617.499999998</v>
      </c>
      <c r="K63" s="98">
        <v>10050111.579999996</v>
      </c>
      <c r="L63" s="98">
        <v>11982454.6</v>
      </c>
      <c r="M63" s="98">
        <v>8780319.4300000016</v>
      </c>
      <c r="N63" s="98">
        <v>42125361.43</v>
      </c>
      <c r="O63" s="98">
        <v>7371569.1399999997</v>
      </c>
      <c r="P63" s="98">
        <v>8044040.9400000004</v>
      </c>
      <c r="Q63" s="98">
        <v>57632670.369999997</v>
      </c>
      <c r="R63" s="98">
        <v>9626201.2599999961</v>
      </c>
      <c r="S63" s="98">
        <v>13763685.649999999</v>
      </c>
      <c r="T63" s="98">
        <v>57400906.289999999</v>
      </c>
      <c r="U63" s="98">
        <v>16523380.77</v>
      </c>
      <c r="V63" s="98">
        <v>50886873.260000005</v>
      </c>
      <c r="W63" s="98">
        <v>18012261.020000003</v>
      </c>
      <c r="X63" s="98">
        <v>32214758.390000001</v>
      </c>
      <c r="Y63" s="98">
        <v>27649439.183284149</v>
      </c>
      <c r="Z63" s="98">
        <v>25158411.539999999</v>
      </c>
      <c r="AA63" s="96">
        <f t="shared" ref="AA63" si="2">SUM(AA64:AA77)</f>
        <v>574630318.61328423</v>
      </c>
      <c r="AB63" s="5"/>
    </row>
    <row r="64" spans="2:28" ht="24.95" customHeight="1">
      <c r="B64" s="2">
        <v>735</v>
      </c>
      <c r="C64" s="68" t="s">
        <v>39</v>
      </c>
      <c r="D64" s="69"/>
      <c r="E64" s="70"/>
      <c r="F64" s="119">
        <v>13988261.98</v>
      </c>
      <c r="G64" s="120">
        <v>75844868.560000002</v>
      </c>
      <c r="H64" s="120">
        <v>4557001.8899999997</v>
      </c>
      <c r="I64" s="120">
        <v>5201777.6899999995</v>
      </c>
      <c r="J64" s="120">
        <v>6230700.7400000002</v>
      </c>
      <c r="K64" s="120">
        <v>6759601.7399999993</v>
      </c>
      <c r="L64" s="120">
        <v>8197207.2400000002</v>
      </c>
      <c r="M64" s="120">
        <v>5874531.6300000008</v>
      </c>
      <c r="N64" s="120">
        <v>27067342.400000002</v>
      </c>
      <c r="O64" s="120">
        <v>5216948.22</v>
      </c>
      <c r="P64" s="120">
        <v>4961383.84</v>
      </c>
      <c r="Q64" s="120">
        <v>38818183.590000004</v>
      </c>
      <c r="R64" s="120">
        <v>5990963.29</v>
      </c>
      <c r="S64" s="120">
        <v>9139981.3099999987</v>
      </c>
      <c r="T64" s="120">
        <v>37130965.719999999</v>
      </c>
      <c r="U64" s="120">
        <v>8114276.1299999999</v>
      </c>
      <c r="V64" s="120">
        <v>31760943.289999999</v>
      </c>
      <c r="W64" s="120">
        <v>12118747.199999999</v>
      </c>
      <c r="X64" s="120">
        <v>19761951.669999998</v>
      </c>
      <c r="Y64" s="120">
        <v>17689329.300000001</v>
      </c>
      <c r="Z64" s="120">
        <v>17151867.150000002</v>
      </c>
      <c r="AA64" s="135">
        <f>SUM(F64:$Z$64)-AA70</f>
        <v>361515767.28999996</v>
      </c>
      <c r="AB64" s="1"/>
    </row>
    <row r="65" spans="2:28" ht="24.95" customHeight="1">
      <c r="B65" s="2">
        <v>735</v>
      </c>
      <c r="C65" s="73" t="s">
        <v>40</v>
      </c>
      <c r="D65" s="74"/>
      <c r="E65" s="55"/>
      <c r="F65" s="122">
        <v>6007859.54</v>
      </c>
      <c r="G65" s="123">
        <v>37584403.990000002</v>
      </c>
      <c r="H65" s="123">
        <v>2113185.2000000002</v>
      </c>
      <c r="I65" s="123">
        <v>2412182.37</v>
      </c>
      <c r="J65" s="123">
        <v>2889317.36</v>
      </c>
      <c r="K65" s="123">
        <v>3217688.82</v>
      </c>
      <c r="L65" s="123">
        <v>3902014.19</v>
      </c>
      <c r="M65" s="123">
        <v>2802193.16</v>
      </c>
      <c r="N65" s="123">
        <v>13568659.5</v>
      </c>
      <c r="O65" s="123">
        <v>3048205.46</v>
      </c>
      <c r="P65" s="123">
        <v>3035865.43</v>
      </c>
      <c r="Q65" s="123">
        <v>18676517.43</v>
      </c>
      <c r="R65" s="123">
        <v>2877154.81</v>
      </c>
      <c r="S65" s="123">
        <v>4508005.62</v>
      </c>
      <c r="T65" s="123">
        <v>19504544.780000001</v>
      </c>
      <c r="U65" s="123">
        <v>3967091.1</v>
      </c>
      <c r="V65" s="123">
        <v>15960439.550000001</v>
      </c>
      <c r="W65" s="123">
        <v>5784427.7300000004</v>
      </c>
      <c r="X65" s="123">
        <v>9831768.75</v>
      </c>
      <c r="Y65" s="123">
        <v>9911350.2100000009</v>
      </c>
      <c r="Z65" s="123">
        <v>8140670.0300000003</v>
      </c>
      <c r="AA65" s="136">
        <f>SUM(F65:$Z$65)</f>
        <v>179743545.03</v>
      </c>
      <c r="AB65" s="1"/>
    </row>
    <row r="66" spans="2:28" ht="24.95" customHeight="1">
      <c r="B66" s="2">
        <v>723</v>
      </c>
      <c r="C66" s="68" t="s">
        <v>41</v>
      </c>
      <c r="D66" s="69"/>
      <c r="E66" s="70"/>
      <c r="F66" s="119">
        <v>3034.97</v>
      </c>
      <c r="G66" s="120">
        <v>21877.79</v>
      </c>
      <c r="H66" s="120">
        <v>1061.31</v>
      </c>
      <c r="I66" s="120">
        <v>1211.47</v>
      </c>
      <c r="J66" s="120">
        <v>1451.1</v>
      </c>
      <c r="K66" s="120">
        <v>1586.37</v>
      </c>
      <c r="L66" s="120">
        <v>1923.76</v>
      </c>
      <c r="M66" s="120">
        <v>1386.77</v>
      </c>
      <c r="N66" s="120">
        <v>7168.48</v>
      </c>
      <c r="O66" s="120">
        <v>2207.5100000000002</v>
      </c>
      <c r="P66" s="120">
        <v>3229.36</v>
      </c>
      <c r="Q66" s="120">
        <v>10128.83</v>
      </c>
      <c r="R66" s="120">
        <v>1490.2</v>
      </c>
      <c r="S66" s="120">
        <v>2285.67</v>
      </c>
      <c r="T66" s="120">
        <v>13160.13</v>
      </c>
      <c r="U66" s="120">
        <v>2404.9899999999998</v>
      </c>
      <c r="V66" s="120">
        <v>10245.26</v>
      </c>
      <c r="W66" s="120">
        <v>2920.92</v>
      </c>
      <c r="X66" s="120">
        <v>5381.13</v>
      </c>
      <c r="Y66" s="120">
        <v>8138.5</v>
      </c>
      <c r="Z66" s="120">
        <v>4175.08</v>
      </c>
      <c r="AA66" s="135">
        <f>SUM(F66:$Z$66)</f>
        <v>106469.6</v>
      </c>
      <c r="AB66" s="1"/>
    </row>
    <row r="67" spans="2:28" ht="24.95" customHeight="1">
      <c r="B67" s="2" t="s">
        <v>42</v>
      </c>
      <c r="C67" s="104" t="s">
        <v>43</v>
      </c>
      <c r="D67" s="109"/>
      <c r="E67" s="106"/>
      <c r="F67" s="107">
        <v>0</v>
      </c>
      <c r="G67" s="18">
        <v>355246.75</v>
      </c>
      <c r="H67" s="18">
        <v>17955</v>
      </c>
      <c r="I67" s="18">
        <v>20495.48</v>
      </c>
      <c r="J67" s="18">
        <v>24549.51</v>
      </c>
      <c r="K67" s="18">
        <v>0</v>
      </c>
      <c r="L67" s="18">
        <v>0</v>
      </c>
      <c r="M67" s="18">
        <v>0</v>
      </c>
      <c r="N67" s="18">
        <v>317048.03999999998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429208.04</v>
      </c>
      <c r="U67" s="18">
        <v>0</v>
      </c>
      <c r="V67" s="18">
        <v>0</v>
      </c>
      <c r="W67" s="18">
        <v>0</v>
      </c>
      <c r="X67" s="18">
        <v>370933.17</v>
      </c>
      <c r="Y67" s="18">
        <v>0</v>
      </c>
      <c r="Z67" s="18">
        <v>0</v>
      </c>
      <c r="AA67" s="133">
        <f>SUM(F67:$Z$67)</f>
        <v>1535435.99</v>
      </c>
      <c r="AB67" s="1"/>
    </row>
    <row r="68" spans="2:28" ht="24.95" customHeight="1">
      <c r="B68" s="2">
        <v>717</v>
      </c>
      <c r="C68" s="68" t="s">
        <v>44</v>
      </c>
      <c r="D68" s="69"/>
      <c r="E68" s="70"/>
      <c r="F68" s="119">
        <v>0</v>
      </c>
      <c r="G68" s="120">
        <v>0</v>
      </c>
      <c r="H68" s="120">
        <v>4845364.8899999997</v>
      </c>
      <c r="I68" s="120">
        <v>5530941.5300000003</v>
      </c>
      <c r="J68" s="120">
        <v>6624972.9100000001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3100000</v>
      </c>
      <c r="W68" s="120">
        <v>0</v>
      </c>
      <c r="X68" s="120">
        <v>0</v>
      </c>
      <c r="Y68" s="120">
        <v>0</v>
      </c>
      <c r="Z68" s="120">
        <v>0</v>
      </c>
      <c r="AA68" s="135">
        <f>SUM(F68:$Z$68)</f>
        <v>20101279.329999998</v>
      </c>
      <c r="AB68" s="1"/>
    </row>
    <row r="69" spans="2:28" ht="24.95" customHeight="1">
      <c r="B69" s="2" t="s">
        <v>45</v>
      </c>
      <c r="C69" s="73" t="s">
        <v>46</v>
      </c>
      <c r="D69" s="74"/>
      <c r="E69" s="75"/>
      <c r="F69" s="107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26653.200000000001</v>
      </c>
      <c r="P69" s="18">
        <v>0</v>
      </c>
      <c r="Q69" s="18">
        <v>0</v>
      </c>
      <c r="R69" s="18">
        <v>453562.37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33">
        <f>SUM(F69:$Z$70)</f>
        <v>541282.86</v>
      </c>
      <c r="AB69" s="1"/>
    </row>
    <row r="70" spans="2:28" ht="24.95" customHeight="1">
      <c r="B70" s="2">
        <v>715</v>
      </c>
      <c r="C70" s="99" t="s">
        <v>47</v>
      </c>
      <c r="D70" s="100"/>
      <c r="E70" s="101"/>
      <c r="F70" s="102">
        <v>0</v>
      </c>
      <c r="G70" s="103">
        <v>0</v>
      </c>
      <c r="H70" s="103">
        <v>0</v>
      </c>
      <c r="I70" s="103">
        <v>0</v>
      </c>
      <c r="J70" s="103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61067.29</v>
      </c>
      <c r="R70" s="103">
        <v>0</v>
      </c>
      <c r="S70" s="103">
        <v>0</v>
      </c>
      <c r="T70" s="103">
        <v>0</v>
      </c>
      <c r="U70" s="103">
        <v>0</v>
      </c>
      <c r="V70" s="103">
        <v>0</v>
      </c>
      <c r="W70" s="103">
        <v>0</v>
      </c>
      <c r="X70" s="103">
        <v>0</v>
      </c>
      <c r="Y70" s="103">
        <v>0</v>
      </c>
      <c r="Z70" s="103">
        <v>0</v>
      </c>
      <c r="AA70" s="132">
        <f>SUM(F70:$Z$70)</f>
        <v>61067.29</v>
      </c>
      <c r="AB70" s="1"/>
    </row>
    <row r="71" spans="2:28" ht="24.95" customHeight="1">
      <c r="B71" s="2" t="s">
        <v>48</v>
      </c>
      <c r="C71" s="104" t="s">
        <v>49</v>
      </c>
      <c r="D71" s="109"/>
      <c r="E71" s="106"/>
      <c r="F71" s="107">
        <v>52528.480000000003</v>
      </c>
      <c r="G71" s="18">
        <v>64644.12</v>
      </c>
      <c r="H71" s="18">
        <v>65157.75</v>
      </c>
      <c r="I71" s="18">
        <v>50391.8</v>
      </c>
      <c r="J71" s="18">
        <v>75427.95</v>
      </c>
      <c r="K71" s="18">
        <v>40933.03</v>
      </c>
      <c r="L71" s="18">
        <v>40281.17</v>
      </c>
      <c r="M71" s="18">
        <v>33303.050000000003</v>
      </c>
      <c r="N71" s="18">
        <v>59157.47</v>
      </c>
      <c r="O71" s="18">
        <v>31903.79</v>
      </c>
      <c r="P71" s="18">
        <v>30921.25</v>
      </c>
      <c r="Q71" s="18">
        <v>33607.050000000003</v>
      </c>
      <c r="R71" s="18">
        <v>29899.75</v>
      </c>
      <c r="S71" s="18">
        <v>56905.03</v>
      </c>
      <c r="T71" s="18">
        <v>2245</v>
      </c>
      <c r="U71" s="18">
        <v>24634.86</v>
      </c>
      <c r="V71" s="18">
        <v>34748.130000000005</v>
      </c>
      <c r="W71" s="18">
        <v>30749.32</v>
      </c>
      <c r="X71" s="18">
        <v>65014.89</v>
      </c>
      <c r="Y71" s="18">
        <v>42601.96</v>
      </c>
      <c r="Z71" s="18">
        <v>42933.33</v>
      </c>
      <c r="AA71" s="133">
        <f>SUM(F71:$Z$71)</f>
        <v>907989.17999999982</v>
      </c>
      <c r="AB71" s="1"/>
    </row>
    <row r="72" spans="2:28" ht="24.95" customHeight="1">
      <c r="B72" s="2" t="s">
        <v>50</v>
      </c>
      <c r="C72" s="99" t="s">
        <v>60</v>
      </c>
      <c r="D72" s="100"/>
      <c r="E72" s="101"/>
      <c r="F72" s="102">
        <v>0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103">
        <v>0</v>
      </c>
      <c r="N72" s="103">
        <v>0</v>
      </c>
      <c r="O72" s="103">
        <v>0</v>
      </c>
      <c r="P72" s="103">
        <v>0</v>
      </c>
      <c r="Q72" s="103">
        <v>329</v>
      </c>
      <c r="R72" s="103">
        <v>0</v>
      </c>
      <c r="S72" s="103">
        <v>0</v>
      </c>
      <c r="T72" s="103">
        <v>0</v>
      </c>
      <c r="U72" s="103">
        <v>0</v>
      </c>
      <c r="V72" s="103">
        <v>0</v>
      </c>
      <c r="W72" s="103">
        <v>0</v>
      </c>
      <c r="X72" s="103">
        <v>1980896</v>
      </c>
      <c r="Y72" s="103">
        <v>0</v>
      </c>
      <c r="Z72" s="103">
        <v>0</v>
      </c>
      <c r="AA72" s="132">
        <f>SUM(F72:$Z$72)</f>
        <v>1981225</v>
      </c>
      <c r="AB72" s="1"/>
    </row>
    <row r="73" spans="2:28" ht="24.95" customHeight="1">
      <c r="B73" s="2">
        <v>740</v>
      </c>
      <c r="C73" s="104" t="s">
        <v>52</v>
      </c>
      <c r="D73" s="109"/>
      <c r="E73" s="106"/>
      <c r="F73" s="107">
        <v>3255.31</v>
      </c>
      <c r="G73" s="18">
        <v>20673.89</v>
      </c>
      <c r="H73" s="18">
        <v>876.15</v>
      </c>
      <c r="I73" s="18">
        <v>1000.11</v>
      </c>
      <c r="J73" s="18">
        <v>1197.93</v>
      </c>
      <c r="K73" s="18">
        <v>1707.82</v>
      </c>
      <c r="L73" s="18">
        <v>2071.08</v>
      </c>
      <c r="M73" s="18">
        <v>1270.3</v>
      </c>
      <c r="N73" s="18">
        <v>12913.4</v>
      </c>
      <c r="O73" s="18">
        <v>0</v>
      </c>
      <c r="P73" s="18">
        <v>0</v>
      </c>
      <c r="Q73" s="18">
        <v>13442.8</v>
      </c>
      <c r="R73" s="18">
        <v>1747.36</v>
      </c>
      <c r="S73" s="18">
        <v>5397.49</v>
      </c>
      <c r="T73" s="18">
        <v>10633.15</v>
      </c>
      <c r="U73" s="18">
        <v>1618.58</v>
      </c>
      <c r="V73" s="18">
        <v>6496.2999999999993</v>
      </c>
      <c r="W73" s="18">
        <v>3744.05</v>
      </c>
      <c r="X73" s="18">
        <v>181374.87</v>
      </c>
      <c r="Y73" s="18">
        <v>1444</v>
      </c>
      <c r="Z73" s="18">
        <v>3900.26</v>
      </c>
      <c r="AA73" s="133">
        <f>SUM(F$73:$Z73)</f>
        <v>274764.84999999998</v>
      </c>
      <c r="AB73" s="1"/>
    </row>
    <row r="74" spans="2:28" ht="24.95" customHeight="1">
      <c r="B74" s="2">
        <v>734</v>
      </c>
      <c r="C74" s="68" t="s">
        <v>53</v>
      </c>
      <c r="D74" s="69"/>
      <c r="E74" s="70"/>
      <c r="F74" s="119">
        <v>0</v>
      </c>
      <c r="G74" s="120">
        <v>0</v>
      </c>
      <c r="H74" s="120">
        <v>507183.20999999996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367721.77999999997</v>
      </c>
      <c r="S74" s="120">
        <v>0</v>
      </c>
      <c r="T74" s="120">
        <v>309202.51000000007</v>
      </c>
      <c r="U74" s="120">
        <v>3615.97</v>
      </c>
      <c r="V74" s="120">
        <v>0</v>
      </c>
      <c r="W74" s="120">
        <v>0</v>
      </c>
      <c r="X74" s="120">
        <v>0</v>
      </c>
      <c r="Y74" s="120">
        <v>-3615.97</v>
      </c>
      <c r="Z74" s="120">
        <v>0</v>
      </c>
      <c r="AA74" s="135">
        <f>SUM(F74:$Z$74)</f>
        <v>1184107.5</v>
      </c>
      <c r="AB74" s="1"/>
    </row>
    <row r="75" spans="2:28" ht="24.95" customHeight="1">
      <c r="B75" s="2" t="s">
        <v>54</v>
      </c>
      <c r="C75" s="104" t="s">
        <v>55</v>
      </c>
      <c r="D75" s="109"/>
      <c r="E75" s="106"/>
      <c r="F75" s="107">
        <v>1555392.87</v>
      </c>
      <c r="G75" s="18">
        <v>34.4</v>
      </c>
      <c r="H75" s="18">
        <v>0</v>
      </c>
      <c r="I75" s="18">
        <v>8.6</v>
      </c>
      <c r="J75" s="18">
        <v>0</v>
      </c>
      <c r="K75" s="18">
        <v>282.20000000000005</v>
      </c>
      <c r="L75" s="18">
        <v>824.36</v>
      </c>
      <c r="M75" s="18">
        <v>63819.76</v>
      </c>
      <c r="N75" s="18">
        <v>8.6</v>
      </c>
      <c r="O75" s="18">
        <v>2134.35</v>
      </c>
      <c r="P75" s="18">
        <v>17.2</v>
      </c>
      <c r="Q75" s="18">
        <v>584.19999999999993</v>
      </c>
      <c r="R75" s="18">
        <v>8.6</v>
      </c>
      <c r="S75" s="18">
        <v>8.6000000000003638</v>
      </c>
      <c r="T75" s="18">
        <v>8.6</v>
      </c>
      <c r="U75" s="18">
        <v>8.6</v>
      </c>
      <c r="V75" s="18">
        <v>8.6</v>
      </c>
      <c r="W75" s="18">
        <v>967.85</v>
      </c>
      <c r="X75" s="18">
        <v>8.6</v>
      </c>
      <c r="Y75" s="18">
        <v>191</v>
      </c>
      <c r="Z75" s="18">
        <v>17.2</v>
      </c>
      <c r="AA75" s="133">
        <f>SUM(F75:$Z$75)</f>
        <v>1624334.1900000009</v>
      </c>
      <c r="AB75" s="1"/>
    </row>
    <row r="76" spans="2:28" ht="24.95" customHeight="1">
      <c r="B76" s="2" t="s">
        <v>61</v>
      </c>
      <c r="C76" s="99" t="s">
        <v>57</v>
      </c>
      <c r="D76" s="100"/>
      <c r="E76" s="101"/>
      <c r="F76" s="102">
        <v>0</v>
      </c>
      <c r="G76" s="103">
        <v>732379.16</v>
      </c>
      <c r="H76" s="103">
        <v>0</v>
      </c>
      <c r="I76" s="103">
        <v>0</v>
      </c>
      <c r="J76" s="103">
        <v>0</v>
      </c>
      <c r="K76" s="103">
        <v>28311.599999999999</v>
      </c>
      <c r="L76" s="103">
        <v>34332.800000000003</v>
      </c>
      <c r="M76" s="103">
        <v>3814.76</v>
      </c>
      <c r="N76" s="103">
        <v>0</v>
      </c>
      <c r="O76" s="103">
        <v>0</v>
      </c>
      <c r="P76" s="103">
        <v>0</v>
      </c>
      <c r="Q76" s="103">
        <v>18810.18</v>
      </c>
      <c r="R76" s="103">
        <v>1117.2</v>
      </c>
      <c r="S76" s="103">
        <v>501.93</v>
      </c>
      <c r="T76" s="103">
        <v>0</v>
      </c>
      <c r="U76" s="103">
        <v>0</v>
      </c>
      <c r="V76" s="103">
        <v>19592.13</v>
      </c>
      <c r="W76" s="103">
        <v>116642.31</v>
      </c>
      <c r="X76" s="103">
        <v>17429.310000000001</v>
      </c>
      <c r="Y76" s="103">
        <v>0.18328414305645535</v>
      </c>
      <c r="Z76" s="103">
        <v>0</v>
      </c>
      <c r="AA76" s="132">
        <f>SUM(F$76:$Z76)</f>
        <v>972931.56328414322</v>
      </c>
      <c r="AB76" s="1"/>
    </row>
    <row r="77" spans="2:28" ht="24.95" customHeight="1" thickBot="1">
      <c r="C77" s="78" t="s">
        <v>58</v>
      </c>
      <c r="D77" s="79"/>
      <c r="E77" s="80"/>
      <c r="F77" s="124">
        <v>0</v>
      </c>
      <c r="G77" s="125">
        <v>0</v>
      </c>
      <c r="H77" s="125">
        <v>0</v>
      </c>
      <c r="I77" s="125">
        <v>0</v>
      </c>
      <c r="J77" s="125">
        <v>0</v>
      </c>
      <c r="K77" s="125">
        <v>0</v>
      </c>
      <c r="L77" s="125">
        <v>-196200</v>
      </c>
      <c r="M77" s="125">
        <v>0</v>
      </c>
      <c r="N77" s="125">
        <v>1093063.5400000003</v>
      </c>
      <c r="O77" s="125">
        <v>-956483.39</v>
      </c>
      <c r="P77" s="125">
        <v>12623.859999999997</v>
      </c>
      <c r="Q77" s="125">
        <v>0</v>
      </c>
      <c r="R77" s="125">
        <v>-97464.1</v>
      </c>
      <c r="S77" s="125">
        <v>50600</v>
      </c>
      <c r="T77" s="125">
        <v>938.36</v>
      </c>
      <c r="U77" s="125">
        <v>4409730.54</v>
      </c>
      <c r="V77" s="125">
        <v>-5600</v>
      </c>
      <c r="W77" s="125">
        <v>-45938.36</v>
      </c>
      <c r="X77" s="125">
        <v>0</v>
      </c>
      <c r="Y77" s="125">
        <v>0</v>
      </c>
      <c r="Z77" s="125">
        <v>-185151.51</v>
      </c>
      <c r="AA77" s="137">
        <f>SUM(F77:$Z$77)</f>
        <v>4080118.9400000004</v>
      </c>
      <c r="AB77" s="1"/>
    </row>
    <row r="78" spans="2:28" ht="24.95" customHeight="1" thickTop="1" thickBot="1">
      <c r="C78" s="9"/>
      <c r="D78" s="28"/>
      <c r="E78" s="29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10"/>
    </row>
    <row r="79" spans="2:28" ht="24.95" customHeight="1" thickTop="1">
      <c r="C79" s="94" t="s">
        <v>62</v>
      </c>
      <c r="D79" s="95"/>
      <c r="E79" s="96">
        <v>-134561861</v>
      </c>
      <c r="F79" s="97">
        <v>-155034692</v>
      </c>
      <c r="G79" s="98">
        <v>-63970303</v>
      </c>
      <c r="H79" s="98">
        <v>-75719240</v>
      </c>
      <c r="I79" s="98">
        <v>-106272226</v>
      </c>
      <c r="J79" s="98">
        <v>-113018506</v>
      </c>
      <c r="K79" s="98">
        <v>-126287353</v>
      </c>
      <c r="L79" s="98">
        <v>-136319909</v>
      </c>
      <c r="M79" s="98">
        <v>-150660491</v>
      </c>
      <c r="N79" s="98">
        <v>-154672976</v>
      </c>
      <c r="O79" s="98">
        <v>-169705600</v>
      </c>
      <c r="P79" s="98">
        <v>-197069481</v>
      </c>
      <c r="Q79" s="98">
        <v>-163280358</v>
      </c>
      <c r="R79" s="98">
        <v>-200066171</v>
      </c>
      <c r="S79" s="98">
        <v>-209551268</v>
      </c>
      <c r="T79" s="98">
        <v>-176000595</v>
      </c>
      <c r="U79" s="98">
        <v>-187613069</v>
      </c>
      <c r="V79" s="98">
        <v>-136755353</v>
      </c>
      <c r="W79" s="98">
        <v>-141768134</v>
      </c>
      <c r="X79" s="98">
        <v>-156433103</v>
      </c>
      <c r="Y79" s="98">
        <v>-152500111</v>
      </c>
      <c r="Z79" s="98">
        <v>-155931928</v>
      </c>
      <c r="AA79" s="96">
        <f t="shared" ref="AA79" si="3">SUM(AA80:AA86)</f>
        <v>-155931928</v>
      </c>
      <c r="AB79" s="5"/>
    </row>
    <row r="80" spans="2:28" ht="24.95" customHeight="1">
      <c r="C80" s="68" t="s">
        <v>63</v>
      </c>
      <c r="D80" s="69"/>
      <c r="E80" s="70">
        <v>-89833130</v>
      </c>
      <c r="F80" s="119">
        <v>-91834348</v>
      </c>
      <c r="G80" s="120">
        <v>-31857089</v>
      </c>
      <c r="H80" s="120">
        <v>-43057963</v>
      </c>
      <c r="I80" s="120">
        <v>-65803402</v>
      </c>
      <c r="J80" s="120">
        <v>-74837580</v>
      </c>
      <c r="K80" s="120">
        <v>-83848228</v>
      </c>
      <c r="L80" s="120">
        <v>-90620944</v>
      </c>
      <c r="M80" s="120">
        <v>-100099720</v>
      </c>
      <c r="N80" s="120">
        <v>-102026543</v>
      </c>
      <c r="O80" s="120">
        <v>-112607785</v>
      </c>
      <c r="P80" s="120">
        <v>-128919756</v>
      </c>
      <c r="Q80" s="120">
        <v>-106066724</v>
      </c>
      <c r="R80" s="120">
        <v>-129447401</v>
      </c>
      <c r="S80" s="120">
        <v>-135979404</v>
      </c>
      <c r="T80" s="120">
        <v>-114825092</v>
      </c>
      <c r="U80" s="120">
        <v>-122757757</v>
      </c>
      <c r="V80" s="120">
        <v>-90996814</v>
      </c>
      <c r="W80" s="120">
        <v>-94151276</v>
      </c>
      <c r="X80" s="120">
        <v>-103063110</v>
      </c>
      <c r="Y80" s="120">
        <v>-101062409</v>
      </c>
      <c r="Z80" s="120">
        <v>-103896492</v>
      </c>
      <c r="AA80" s="135">
        <f>+Z80</f>
        <v>-103896492</v>
      </c>
      <c r="AB80" s="1"/>
    </row>
    <row r="81" spans="3:49" ht="24.95" customHeight="1">
      <c r="C81" s="73" t="s">
        <v>64</v>
      </c>
      <c r="D81" s="74"/>
      <c r="E81" s="75">
        <v>-43592263</v>
      </c>
      <c r="F81" s="122">
        <v>-44999088</v>
      </c>
      <c r="G81" s="123">
        <v>-14967944</v>
      </c>
      <c r="H81" s="123">
        <v>-20374238</v>
      </c>
      <c r="I81" s="123">
        <v>-33396563</v>
      </c>
      <c r="J81" s="123">
        <v>-37736074</v>
      </c>
      <c r="K81" s="123">
        <v>-42013947</v>
      </c>
      <c r="L81" s="123">
        <v>-45301233</v>
      </c>
      <c r="M81" s="123">
        <v>-50154681</v>
      </c>
      <c r="N81" s="123">
        <v>-52132458</v>
      </c>
      <c r="O81" s="123">
        <v>-56578719</v>
      </c>
      <c r="P81" s="123">
        <v>-64522157</v>
      </c>
      <c r="Q81" s="123">
        <v>-53466003</v>
      </c>
      <c r="R81" s="123">
        <v>-66482897</v>
      </c>
      <c r="S81" s="123">
        <v>-69436718</v>
      </c>
      <c r="T81" s="123">
        <v>-57485934</v>
      </c>
      <c r="U81" s="123">
        <v>-61162350</v>
      </c>
      <c r="V81" s="123">
        <v>-45201910</v>
      </c>
      <c r="W81" s="123">
        <v>-47168569</v>
      </c>
      <c r="X81" s="123">
        <v>-52923062</v>
      </c>
      <c r="Y81" s="123">
        <v>-50993455</v>
      </c>
      <c r="Z81" s="123">
        <v>-50814773</v>
      </c>
      <c r="AA81" s="136">
        <f t="shared" ref="AA81:AA86" si="4">+Z81</f>
        <v>-50814773</v>
      </c>
      <c r="AB81" s="1"/>
    </row>
    <row r="82" spans="3:49" ht="24.95" customHeight="1">
      <c r="C82" s="68" t="s">
        <v>65</v>
      </c>
      <c r="D82" s="69"/>
      <c r="E82" s="70">
        <v>-24913</v>
      </c>
      <c r="F82" s="119">
        <v>-25602</v>
      </c>
      <c r="G82" s="120">
        <v>-7448</v>
      </c>
      <c r="H82" s="120">
        <v>-10111</v>
      </c>
      <c r="I82" s="120">
        <v>-20071</v>
      </c>
      <c r="J82" s="120">
        <v>-22344</v>
      </c>
      <c r="K82" s="120">
        <v>-24482</v>
      </c>
      <c r="L82" s="120">
        <v>-26282</v>
      </c>
      <c r="M82" s="120">
        <v>-28743</v>
      </c>
      <c r="N82" s="120">
        <v>-33118</v>
      </c>
      <c r="O82" s="120">
        <v>-34758</v>
      </c>
      <c r="P82" s="120">
        <v>-39225</v>
      </c>
      <c r="Q82" s="120">
        <v>-32944</v>
      </c>
      <c r="R82" s="120">
        <v>-42998</v>
      </c>
      <c r="S82" s="120">
        <v>-44560</v>
      </c>
      <c r="T82" s="120">
        <v>-35248</v>
      </c>
      <c r="U82" s="120">
        <v>-36691</v>
      </c>
      <c r="V82" s="120">
        <v>-26446</v>
      </c>
      <c r="W82" s="120">
        <v>-27373</v>
      </c>
      <c r="X82" s="120">
        <v>-33536</v>
      </c>
      <c r="Y82" s="120">
        <v>-29245</v>
      </c>
      <c r="Z82" s="120">
        <v>-28918</v>
      </c>
      <c r="AA82" s="135">
        <f t="shared" si="4"/>
        <v>-28918</v>
      </c>
      <c r="AB82" s="1"/>
    </row>
    <row r="83" spans="3:49" ht="24.95" customHeight="1">
      <c r="C83" s="104" t="s">
        <v>43</v>
      </c>
      <c r="D83" s="109"/>
      <c r="E83" s="75">
        <v>-355246</v>
      </c>
      <c r="F83" s="107">
        <v>-418246</v>
      </c>
      <c r="G83" s="18">
        <v>-62999</v>
      </c>
      <c r="H83" s="18">
        <v>-45044</v>
      </c>
      <c r="I83" s="18">
        <v>-341597</v>
      </c>
      <c r="J83" s="18">
        <v>-317047</v>
      </c>
      <c r="K83" s="18">
        <v>-317047</v>
      </c>
      <c r="L83" s="18">
        <v>-317047</v>
      </c>
      <c r="M83" s="18">
        <v>-317047</v>
      </c>
      <c r="N83" s="18">
        <v>-429207</v>
      </c>
      <c r="O83" s="18">
        <v>-429207</v>
      </c>
      <c r="P83" s="18">
        <v>-429207</v>
      </c>
      <c r="Q83" s="18">
        <v>-429207</v>
      </c>
      <c r="R83" s="18">
        <v>-800140</v>
      </c>
      <c r="S83" s="18">
        <v>-800140</v>
      </c>
      <c r="T83" s="18">
        <v>-370932</v>
      </c>
      <c r="U83" s="18">
        <v>-370932</v>
      </c>
      <c r="V83" s="18">
        <v>-370932</v>
      </c>
      <c r="W83" s="18">
        <v>-370932</v>
      </c>
      <c r="X83" s="18">
        <v>-388616</v>
      </c>
      <c r="Y83" s="18">
        <v>-388616</v>
      </c>
      <c r="Z83" s="18">
        <v>-394762</v>
      </c>
      <c r="AA83" s="133">
        <f t="shared" si="4"/>
        <v>-394762</v>
      </c>
      <c r="AB83" s="1"/>
    </row>
    <row r="84" spans="3:49" ht="24.95" customHeight="1">
      <c r="C84" s="68" t="s">
        <v>44</v>
      </c>
      <c r="D84" s="69"/>
      <c r="E84" s="70">
        <v>0</v>
      </c>
      <c r="F84" s="119">
        <v>-17001280</v>
      </c>
      <c r="G84" s="120">
        <v>-17001280</v>
      </c>
      <c r="H84" s="120">
        <v>-12155915</v>
      </c>
      <c r="I84" s="120">
        <v>-6624973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-3100000</v>
      </c>
      <c r="Q84" s="120">
        <v>-3100000</v>
      </c>
      <c r="R84" s="120">
        <v>-3100000</v>
      </c>
      <c r="S84" s="120">
        <v>-3100000</v>
      </c>
      <c r="T84" s="120">
        <v>-3100000</v>
      </c>
      <c r="U84" s="120">
        <v>-3100000</v>
      </c>
      <c r="V84" s="120">
        <v>0</v>
      </c>
      <c r="W84" s="120">
        <v>0</v>
      </c>
      <c r="X84" s="120">
        <v>0</v>
      </c>
      <c r="Y84" s="120">
        <v>0</v>
      </c>
      <c r="Z84" s="120">
        <v>0</v>
      </c>
      <c r="AA84" s="135">
        <f t="shared" si="4"/>
        <v>0</v>
      </c>
      <c r="AB84" s="1"/>
    </row>
    <row r="85" spans="3:49" ht="24.95" customHeight="1">
      <c r="C85" s="73" t="s">
        <v>52</v>
      </c>
      <c r="D85" s="74"/>
      <c r="E85" s="75">
        <v>-23930</v>
      </c>
      <c r="F85" s="122">
        <v>-23749</v>
      </c>
      <c r="G85" s="123">
        <v>-7084</v>
      </c>
      <c r="H85" s="123">
        <v>-9510</v>
      </c>
      <c r="I85" s="123">
        <v>-19161</v>
      </c>
      <c r="J85" s="123">
        <v>-21364</v>
      </c>
      <c r="K85" s="123">
        <v>-27864</v>
      </c>
      <c r="L85" s="123">
        <v>-30159</v>
      </c>
      <c r="M85" s="123">
        <v>-39871</v>
      </c>
      <c r="N85" s="123">
        <v>-31221</v>
      </c>
      <c r="O85" s="123">
        <v>-34702</v>
      </c>
      <c r="P85" s="123">
        <v>-38707</v>
      </c>
      <c r="Q85" s="123">
        <v>-30197</v>
      </c>
      <c r="R85" s="123">
        <v>-38569</v>
      </c>
      <c r="S85" s="123">
        <v>-36782</v>
      </c>
      <c r="T85" s="123">
        <v>-29725</v>
      </c>
      <c r="U85" s="123">
        <v>-31675</v>
      </c>
      <c r="V85" s="123">
        <v>-25179</v>
      </c>
      <c r="W85" s="123">
        <v>-32554</v>
      </c>
      <c r="X85" s="123">
        <v>-24778</v>
      </c>
      <c r="Y85" s="123">
        <v>-26385</v>
      </c>
      <c r="Z85" s="123">
        <v>-25377</v>
      </c>
      <c r="AA85" s="136">
        <f t="shared" si="4"/>
        <v>-25377</v>
      </c>
      <c r="AB85" s="1"/>
    </row>
    <row r="86" spans="3:49" ht="24.95" customHeight="1" thickBot="1">
      <c r="C86" s="58" t="s">
        <v>57</v>
      </c>
      <c r="D86" s="88"/>
      <c r="E86" s="60">
        <v>-732379</v>
      </c>
      <c r="F86" s="126">
        <v>-732379</v>
      </c>
      <c r="G86" s="127">
        <v>-66459</v>
      </c>
      <c r="H86" s="127">
        <v>-66459</v>
      </c>
      <c r="I86" s="127">
        <v>-66459</v>
      </c>
      <c r="J86" s="127">
        <v>-84097</v>
      </c>
      <c r="K86" s="127">
        <v>-55785</v>
      </c>
      <c r="L86" s="127">
        <v>-24244</v>
      </c>
      <c r="M86" s="127">
        <v>-20429</v>
      </c>
      <c r="N86" s="127">
        <v>-20429</v>
      </c>
      <c r="O86" s="127">
        <v>-20429</v>
      </c>
      <c r="P86" s="127">
        <v>-20429</v>
      </c>
      <c r="Q86" s="127">
        <v>-155283</v>
      </c>
      <c r="R86" s="127">
        <v>-154166</v>
      </c>
      <c r="S86" s="127">
        <v>-153664</v>
      </c>
      <c r="T86" s="127">
        <v>-153664</v>
      </c>
      <c r="U86" s="127">
        <v>-153664</v>
      </c>
      <c r="V86" s="127">
        <v>-134072</v>
      </c>
      <c r="W86" s="127">
        <v>-17430</v>
      </c>
      <c r="X86" s="127">
        <v>-1</v>
      </c>
      <c r="Y86" s="127">
        <v>-1</v>
      </c>
      <c r="Z86" s="127">
        <v>-771606</v>
      </c>
      <c r="AA86" s="138">
        <f t="shared" si="4"/>
        <v>-771606</v>
      </c>
      <c r="AB86" s="1"/>
    </row>
    <row r="87" spans="3:49" ht="24.95" customHeight="1" thickTop="1">
      <c r="C87" s="6"/>
      <c r="D87" s="6"/>
      <c r="E87" s="8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8"/>
      <c r="AW87" s="1"/>
    </row>
    <row r="88" spans="3:49" ht="24.95" customHeight="1">
      <c r="C88" s="31">
        <v>42585.583084375001</v>
      </c>
      <c r="D88" s="31"/>
      <c r="E88" s="3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1"/>
    </row>
    <row r="89" spans="3:49" ht="24.95" customHeight="1">
      <c r="C89" s="31"/>
      <c r="D89" s="31"/>
      <c r="E89" s="16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1"/>
    </row>
  </sheetData>
  <pageMargins left="0.11811023622047245" right="0.11811023622047245" top="0" bottom="0" header="0" footer="0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Sistema</vt:lpstr>
      <vt:lpstr>Sistema!Area_de_impressao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2016-07-05T17:51:54Z</dcterms:created>
  <dcterms:modified xsi:type="dcterms:W3CDTF">2016-10-04T17:17:22Z</dcterms:modified>
</cp:coreProperties>
</file>