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<sst xmlns="http://schemas.openxmlformats.org/spreadsheetml/2006/main" count="105" uniqueCount="103">
  <si>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</si>
  <si>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</si>
  <si>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</si>
  <si>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</si>
  <si>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</si>
  <si>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</si>
  <si>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</si>
  <si>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</si>
  <si>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</si>
  <si>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</si>
  <si>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</si>
  <si>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</si>
  <si>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</si>
  <si>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</si>
  <si>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</si>
  <si>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</si>
  <si>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</si>
  <si>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</si>
  <si>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</si>
  <si>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</si>
  <si>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</si>
  <si>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</si>
  <si>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</si>
  <si>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</si>
  <si>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</si>
  <si>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</si>
  <si>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</si>
  <si>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</si>
  <si>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</si>
  <si>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</si>
  <si>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</si>
  <si>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</si>
  <si>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</si>
  <si>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</si>
  <si>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</si>
  <si>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</si>
  <si>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</si>
  <si>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</si>
  <si>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</si>
  <si>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</si>
  <si>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</si>
  <si>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</si>
  <si>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</si>
  <si>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</si>
  <si>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</si>
  <si>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</si>
  <si>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</si>
  <si>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</si>
  <si>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</si>
  <si>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</si>
  <si>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</si>
  <si>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</si>
  <si>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</si>
  <si>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</si>
  <si>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</si>
  <si>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</si>
  <si>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</si>
  <si>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</si>
  <si>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</si>
  <si>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</si>
  <si>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</si>
  <si>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</si>
  <si>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</si>
  <si>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</si>
  <si>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</si>
  <si>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</si>
  <si>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</si>
  <si>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</si>
  <si>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</si>
  <si>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</si>
  <si>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</si>
  <si>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</si>
  <si>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</si>
  <si>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</si>
  <si>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</si>
  <si>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</si>
  <si>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</si>
  <si>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</si>
  <si>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</si>
  <si>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</si>
  <si>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</si>
  <si>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</si>
  <si>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</si>
  <si>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</si>
  <si>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</si>
  <si>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</si>
  <si>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</si>
  <si>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</si>
  <si>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</si>
  <si>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</si>
  <si>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</si>
  <si>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</si>
  <si>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</si>
  <si>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</si>
  <si>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</si>
  <si>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</si>
  <si>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</si>
  <si>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</si>
  <si>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</si>
  <si>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</si>
  <si>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</si>
  <si>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</si>
  <si>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31/10/16 - VENCIMENTO 14/11/16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</si>
</sst>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522115</v>
      </c>
      <c r="C7" s="10">
        <f>C8+C20+C24</f>
        <v>382671</v>
      </c>
      <c r="D7" s="10">
        <f>D8+D20+D24</f>
        <v>391671</v>
      </c>
      <c r="E7" s="10">
        <f>E8+E20+E24</f>
        <v>63504</v>
      </c>
      <c r="F7" s="10">
        <f aca="true" t="shared" si="0" ref="F7:M7">F8+F20+F24</f>
        <v>334574</v>
      </c>
      <c r="G7" s="10">
        <f t="shared" si="0"/>
        <v>526686</v>
      </c>
      <c r="H7" s="10">
        <f t="shared" si="0"/>
        <v>485570</v>
      </c>
      <c r="I7" s="10">
        <f t="shared" si="0"/>
        <v>424580</v>
      </c>
      <c r="J7" s="10">
        <f t="shared" si="0"/>
        <v>309708</v>
      </c>
      <c r="K7" s="10">
        <f t="shared" si="0"/>
        <v>372768</v>
      </c>
      <c r="L7" s="10">
        <f t="shared" si="0"/>
        <v>155487</v>
      </c>
      <c r="M7" s="10">
        <f t="shared" si="0"/>
        <v>90807</v>
      </c>
      <c r="N7" s="10">
        <f>+N8+N20+N24</f>
        <v>4060141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220667</v>
      </c>
      <c r="C8" s="12">
        <f>+C9+C12+C16</f>
        <v>173786</v>
      </c>
      <c r="D8" s="12">
        <f>+D9+D12+D16</f>
        <v>192850</v>
      </c>
      <c r="E8" s="12">
        <f>+E9+E12+E16</f>
        <v>28173</v>
      </c>
      <c r="F8" s="12">
        <f aca="true" t="shared" si="1" ref="F8:M8">+F9+F12+F16</f>
        <v>149342</v>
      </c>
      <c r="G8" s="12">
        <f t="shared" si="1"/>
        <v>245979</v>
      </c>
      <c r="H8" s="12">
        <f t="shared" si="1"/>
        <v>222422</v>
      </c>
      <c r="I8" s="12">
        <f t="shared" si="1"/>
        <v>200333</v>
      </c>
      <c r="J8" s="12">
        <f t="shared" si="1"/>
        <v>146259</v>
      </c>
      <c r="K8" s="12">
        <f t="shared" si="1"/>
        <v>166180</v>
      </c>
      <c r="L8" s="12">
        <f t="shared" si="1"/>
        <v>78669</v>
      </c>
      <c r="M8" s="12">
        <f t="shared" si="1"/>
        <v>47839</v>
      </c>
      <c r="N8" s="12">
        <f>SUM(B8:M8)</f>
        <v>1872499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20843</v>
      </c>
      <c r="C9" s="14">
        <v>21457</v>
      </c>
      <c r="D9" s="14">
        <v>15317</v>
      </c>
      <c r="E9" s="14">
        <v>1865</v>
      </c>
      <c r="F9" s="14">
        <v>12372</v>
      </c>
      <c r="G9" s="14">
        <v>23632</v>
      </c>
      <c r="H9" s="14">
        <v>28090</v>
      </c>
      <c r="I9" s="14">
        <v>13695</v>
      </c>
      <c r="J9" s="14">
        <v>17517</v>
      </c>
      <c r="K9" s="14">
        <v>14184</v>
      </c>
      <c r="L9" s="14">
        <v>9395</v>
      </c>
      <c r="M9" s="14">
        <v>6038</v>
      </c>
      <c r="N9" s="12">
        <f aca="true" t="shared" si="2" ref="N9:N19">SUM(B9:M9)</f>
        <v>184405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20843</v>
      </c>
      <c r="C10" s="14">
        <f>+C9-C11</f>
        <v>21457</v>
      </c>
      <c r="D10" s="14">
        <f>+D9-D11</f>
        <v>15317</v>
      </c>
      <c r="E10" s="14">
        <f>+E9-E11</f>
        <v>1865</v>
      </c>
      <c r="F10" s="14">
        <f aca="true" t="shared" si="3" ref="F10:M10">+F9-F11</f>
        <v>12372</v>
      </c>
      <c r="G10" s="14">
        <f t="shared" si="3"/>
        <v>23632</v>
      </c>
      <c r="H10" s="14">
        <f t="shared" si="3"/>
        <v>28090</v>
      </c>
      <c r="I10" s="14">
        <f t="shared" si="3"/>
        <v>13695</v>
      </c>
      <c r="J10" s="14">
        <f t="shared" si="3"/>
        <v>17517</v>
      </c>
      <c r="K10" s="14">
        <f t="shared" si="3"/>
        <v>14184</v>
      </c>
      <c r="L10" s="14">
        <f t="shared" si="3"/>
        <v>9395</v>
      </c>
      <c r="M10" s="14">
        <f t="shared" si="3"/>
        <v>6038</v>
      </c>
      <c r="N10" s="12">
        <f t="shared" si="2"/>
        <v>184405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166020</v>
      </c>
      <c r="C12" s="14">
        <f>C13+C14+C15</f>
        <v>129115</v>
      </c>
      <c r="D12" s="14">
        <f>D13+D14+D15</f>
        <v>152013</v>
      </c>
      <c r="E12" s="14">
        <f>E13+E14+E15</f>
        <v>22555</v>
      </c>
      <c r="F12" s="14">
        <f aca="true" t="shared" si="4" ref="F12:M12">F13+F14+F15</f>
        <v>115770</v>
      </c>
      <c r="G12" s="14">
        <f t="shared" si="4"/>
        <v>187172</v>
      </c>
      <c r="H12" s="14">
        <f t="shared" si="4"/>
        <v>163912</v>
      </c>
      <c r="I12" s="14">
        <f t="shared" si="4"/>
        <v>155693</v>
      </c>
      <c r="J12" s="14">
        <f t="shared" si="4"/>
        <v>107348</v>
      </c>
      <c r="K12" s="14">
        <f t="shared" si="4"/>
        <v>123600</v>
      </c>
      <c r="L12" s="14">
        <f t="shared" si="4"/>
        <v>58945</v>
      </c>
      <c r="M12" s="14">
        <f t="shared" si="4"/>
        <v>36292</v>
      </c>
      <c r="N12" s="12">
        <f t="shared" si="2"/>
        <v>1418435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80139</v>
      </c>
      <c r="C13" s="14">
        <v>64351</v>
      </c>
      <c r="D13" s="14">
        <v>73091</v>
      </c>
      <c r="E13" s="14">
        <v>11054</v>
      </c>
      <c r="F13" s="14">
        <v>55425</v>
      </c>
      <c r="G13" s="14">
        <v>91420</v>
      </c>
      <c r="H13" s="14">
        <v>83859</v>
      </c>
      <c r="I13" s="14">
        <v>78987</v>
      </c>
      <c r="J13" s="14">
        <v>51873</v>
      </c>
      <c r="K13" s="14">
        <v>59521</v>
      </c>
      <c r="L13" s="14">
        <v>28171</v>
      </c>
      <c r="M13" s="14">
        <v>16809</v>
      </c>
      <c r="N13" s="12">
        <f t="shared" si="2"/>
        <v>694700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81616</v>
      </c>
      <c r="C14" s="14">
        <v>59300</v>
      </c>
      <c r="D14" s="14">
        <v>75996</v>
      </c>
      <c r="E14" s="14">
        <v>10769</v>
      </c>
      <c r="F14" s="14">
        <v>56597</v>
      </c>
      <c r="G14" s="14">
        <v>88219</v>
      </c>
      <c r="H14" s="14">
        <v>74540</v>
      </c>
      <c r="I14" s="14">
        <v>73846</v>
      </c>
      <c r="J14" s="14">
        <v>52315</v>
      </c>
      <c r="K14" s="14">
        <v>61079</v>
      </c>
      <c r="L14" s="14">
        <v>28902</v>
      </c>
      <c r="M14" s="14">
        <v>18646</v>
      </c>
      <c r="N14" s="12">
        <f t="shared" si="2"/>
        <v>681825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4265</v>
      </c>
      <c r="C15" s="14">
        <v>5464</v>
      </c>
      <c r="D15" s="14">
        <v>2926</v>
      </c>
      <c r="E15" s="14">
        <v>732</v>
      </c>
      <c r="F15" s="14">
        <v>3748</v>
      </c>
      <c r="G15" s="14">
        <v>7533</v>
      </c>
      <c r="H15" s="14">
        <v>5513</v>
      </c>
      <c r="I15" s="14">
        <v>2860</v>
      </c>
      <c r="J15" s="14">
        <v>3160</v>
      </c>
      <c r="K15" s="14">
        <v>3000</v>
      </c>
      <c r="L15" s="14">
        <v>1872</v>
      </c>
      <c r="M15" s="14">
        <v>837</v>
      </c>
      <c r="N15" s="12">
        <f t="shared" si="2"/>
        <v>41910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33804</v>
      </c>
      <c r="C16" s="14">
        <f>C17+C18+C19</f>
        <v>23214</v>
      </c>
      <c r="D16" s="14">
        <f>D17+D18+D19</f>
        <v>25520</v>
      </c>
      <c r="E16" s="14">
        <f>E17+E18+E19</f>
        <v>3753</v>
      </c>
      <c r="F16" s="14">
        <f aca="true" t="shared" si="5" ref="F16:M16">F17+F18+F19</f>
        <v>21200</v>
      </c>
      <c r="G16" s="14">
        <f t="shared" si="5"/>
        <v>35175</v>
      </c>
      <c r="H16" s="14">
        <f t="shared" si="5"/>
        <v>30420</v>
      </c>
      <c r="I16" s="14">
        <f t="shared" si="5"/>
        <v>30945</v>
      </c>
      <c r="J16" s="14">
        <f t="shared" si="5"/>
        <v>21394</v>
      </c>
      <c r="K16" s="14">
        <f t="shared" si="5"/>
        <v>28396</v>
      </c>
      <c r="L16" s="14">
        <f t="shared" si="5"/>
        <v>10329</v>
      </c>
      <c r="M16" s="14">
        <f t="shared" si="5"/>
        <v>5509</v>
      </c>
      <c r="N16" s="12">
        <f t="shared" si="2"/>
        <v>269659</v>
      </c>
    </row>
    <row r="17" spans="1:25" ht="18.75" customHeight="1">
      <c r="A17" s="15" t="s">
        <v>16</v>
      </c>
      <c r="B17" s="14">
        <v>18291</v>
      </c>
      <c r="C17" s="14">
        <v>13171</v>
      </c>
      <c r="D17" s="14">
        <v>12135</v>
      </c>
      <c r="E17" s="14">
        <v>2051</v>
      </c>
      <c r="F17" s="14">
        <v>11127</v>
      </c>
      <c r="G17" s="14">
        <v>19061</v>
      </c>
      <c r="H17" s="14">
        <v>16560</v>
      </c>
      <c r="I17" s="14">
        <v>17557</v>
      </c>
      <c r="J17" s="14">
        <v>11466</v>
      </c>
      <c r="K17" s="14">
        <v>15510</v>
      </c>
      <c r="L17" s="14">
        <v>5812</v>
      </c>
      <c r="M17" s="14">
        <v>2951</v>
      </c>
      <c r="N17" s="12">
        <f t="shared" si="2"/>
        <v>145692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14344</v>
      </c>
      <c r="C18" s="14">
        <v>8619</v>
      </c>
      <c r="D18" s="14">
        <v>12568</v>
      </c>
      <c r="E18" s="14">
        <v>1561</v>
      </c>
      <c r="F18" s="14">
        <v>8925</v>
      </c>
      <c r="G18" s="14">
        <v>13961</v>
      </c>
      <c r="H18" s="14">
        <v>12419</v>
      </c>
      <c r="I18" s="14">
        <v>12710</v>
      </c>
      <c r="J18" s="14">
        <v>9137</v>
      </c>
      <c r="K18" s="14">
        <v>12225</v>
      </c>
      <c r="L18" s="14">
        <v>4198</v>
      </c>
      <c r="M18" s="14">
        <v>2360</v>
      </c>
      <c r="N18" s="12">
        <f t="shared" si="2"/>
        <v>113027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1169</v>
      </c>
      <c r="C19" s="14">
        <v>1424</v>
      </c>
      <c r="D19" s="14">
        <v>817</v>
      </c>
      <c r="E19" s="14">
        <v>141</v>
      </c>
      <c r="F19" s="14">
        <v>1148</v>
      </c>
      <c r="G19" s="14">
        <v>2153</v>
      </c>
      <c r="H19" s="14">
        <v>1441</v>
      </c>
      <c r="I19" s="14">
        <v>678</v>
      </c>
      <c r="J19" s="14">
        <v>791</v>
      </c>
      <c r="K19" s="14">
        <v>661</v>
      </c>
      <c r="L19" s="14">
        <v>319</v>
      </c>
      <c r="M19" s="14">
        <v>198</v>
      </c>
      <c r="N19" s="12">
        <f t="shared" si="2"/>
        <v>10940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123582</v>
      </c>
      <c r="C20" s="18">
        <f>C21+C22+C23</f>
        <v>77507</v>
      </c>
      <c r="D20" s="18">
        <f>D21+D22+D23</f>
        <v>73480</v>
      </c>
      <c r="E20" s="18">
        <f>E21+E22+E23</f>
        <v>11988</v>
      </c>
      <c r="F20" s="18">
        <f aca="true" t="shared" si="6" ref="F20:M20">F21+F22+F23</f>
        <v>62319</v>
      </c>
      <c r="G20" s="18">
        <f t="shared" si="6"/>
        <v>99654</v>
      </c>
      <c r="H20" s="18">
        <f t="shared" si="6"/>
        <v>106145</v>
      </c>
      <c r="I20" s="18">
        <f t="shared" si="6"/>
        <v>97423</v>
      </c>
      <c r="J20" s="18">
        <f t="shared" si="6"/>
        <v>65663</v>
      </c>
      <c r="K20" s="18">
        <f t="shared" si="6"/>
        <v>97771</v>
      </c>
      <c r="L20" s="18">
        <f t="shared" si="6"/>
        <v>39666</v>
      </c>
      <c r="M20" s="18">
        <f t="shared" si="6"/>
        <v>22426</v>
      </c>
      <c r="N20" s="12">
        <f aca="true" t="shared" si="7" ref="N20:N26">SUM(B20:M20)</f>
        <v>877624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64984</v>
      </c>
      <c r="C21" s="14">
        <v>44066</v>
      </c>
      <c r="D21" s="14">
        <v>39917</v>
      </c>
      <c r="E21" s="14">
        <v>6733</v>
      </c>
      <c r="F21" s="14">
        <v>33608</v>
      </c>
      <c r="G21" s="14">
        <v>55826</v>
      </c>
      <c r="H21" s="14">
        <v>61503</v>
      </c>
      <c r="I21" s="14">
        <v>54589</v>
      </c>
      <c r="J21" s="14">
        <v>35530</v>
      </c>
      <c r="K21" s="14">
        <v>51533</v>
      </c>
      <c r="L21" s="14">
        <v>21413</v>
      </c>
      <c r="M21" s="14">
        <v>11850</v>
      </c>
      <c r="N21" s="12">
        <f t="shared" si="7"/>
        <v>481552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56363</v>
      </c>
      <c r="C22" s="14">
        <v>31352</v>
      </c>
      <c r="D22" s="14">
        <v>32372</v>
      </c>
      <c r="E22" s="14">
        <v>4965</v>
      </c>
      <c r="F22" s="14">
        <v>27315</v>
      </c>
      <c r="G22" s="14">
        <v>41197</v>
      </c>
      <c r="H22" s="14">
        <v>42516</v>
      </c>
      <c r="I22" s="14">
        <v>41315</v>
      </c>
      <c r="J22" s="14">
        <v>28787</v>
      </c>
      <c r="K22" s="14">
        <v>44615</v>
      </c>
      <c r="L22" s="14">
        <v>17390</v>
      </c>
      <c r="M22" s="14">
        <v>10162</v>
      </c>
      <c r="N22" s="12">
        <f t="shared" si="7"/>
        <v>378349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2235</v>
      </c>
      <c r="C23" s="14">
        <v>2089</v>
      </c>
      <c r="D23" s="14">
        <v>1191</v>
      </c>
      <c r="E23" s="14">
        <v>290</v>
      </c>
      <c r="F23" s="14">
        <v>1396</v>
      </c>
      <c r="G23" s="14">
        <v>2631</v>
      </c>
      <c r="H23" s="14">
        <v>2126</v>
      </c>
      <c r="I23" s="14">
        <v>1519</v>
      </c>
      <c r="J23" s="14">
        <v>1346</v>
      </c>
      <c r="K23" s="14">
        <v>1623</v>
      </c>
      <c r="L23" s="14">
        <v>863</v>
      </c>
      <c r="M23" s="14">
        <v>414</v>
      </c>
      <c r="N23" s="12">
        <f t="shared" si="7"/>
        <v>17723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177866</v>
      </c>
      <c r="C24" s="14">
        <f>C25+C26</f>
        <v>131378</v>
      </c>
      <c r="D24" s="14">
        <f>D25+D26</f>
        <v>125341</v>
      </c>
      <c r="E24" s="14">
        <f>E25+E26</f>
        <v>23343</v>
      </c>
      <c r="F24" s="14">
        <f aca="true" t="shared" si="8" ref="F24:M24">F25+F26</f>
        <v>122913</v>
      </c>
      <c r="G24" s="14">
        <f t="shared" si="8"/>
        <v>181053</v>
      </c>
      <c r="H24" s="14">
        <f t="shared" si="8"/>
        <v>157003</v>
      </c>
      <c r="I24" s="14">
        <f t="shared" si="8"/>
        <v>126824</v>
      </c>
      <c r="J24" s="14">
        <f t="shared" si="8"/>
        <v>97786</v>
      </c>
      <c r="K24" s="14">
        <f t="shared" si="8"/>
        <v>108817</v>
      </c>
      <c r="L24" s="14">
        <f t="shared" si="8"/>
        <v>37152</v>
      </c>
      <c r="M24" s="14">
        <f t="shared" si="8"/>
        <v>20542</v>
      </c>
      <c r="N24" s="12">
        <f t="shared" si="7"/>
        <v>1310018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73853</v>
      </c>
      <c r="C25" s="14">
        <v>61767</v>
      </c>
      <c r="D25" s="14">
        <v>59152</v>
      </c>
      <c r="E25" s="14">
        <v>12058</v>
      </c>
      <c r="F25" s="14">
        <v>56846</v>
      </c>
      <c r="G25" s="14">
        <v>88239</v>
      </c>
      <c r="H25" s="14">
        <v>79602</v>
      </c>
      <c r="I25" s="14">
        <v>53843</v>
      </c>
      <c r="J25" s="14">
        <v>46993</v>
      </c>
      <c r="K25" s="14">
        <v>45776</v>
      </c>
      <c r="L25" s="14">
        <v>15923</v>
      </c>
      <c r="M25" s="14">
        <v>7758</v>
      </c>
      <c r="N25" s="12">
        <f t="shared" si="7"/>
        <v>601810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104013</v>
      </c>
      <c r="C26" s="14">
        <v>69611</v>
      </c>
      <c r="D26" s="14">
        <v>66189</v>
      </c>
      <c r="E26" s="14">
        <v>11285</v>
      </c>
      <c r="F26" s="14">
        <v>66067</v>
      </c>
      <c r="G26" s="14">
        <v>92814</v>
      </c>
      <c r="H26" s="14">
        <v>77401</v>
      </c>
      <c r="I26" s="14">
        <v>72981</v>
      </c>
      <c r="J26" s="14">
        <v>50793</v>
      </c>
      <c r="K26" s="14">
        <v>63041</v>
      </c>
      <c r="L26" s="14">
        <v>21229</v>
      </c>
      <c r="M26" s="14">
        <v>12784</v>
      </c>
      <c r="N26" s="12">
        <f t="shared" si="7"/>
        <v>708208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1059498.5757479</v>
      </c>
      <c r="C36" s="61">
        <f aca="true" t="shared" si="11" ref="C36:M36">C37+C38+C39+C40</f>
        <v>750334.6609655</v>
      </c>
      <c r="D36" s="61">
        <f t="shared" si="11"/>
        <v>720916.37633355</v>
      </c>
      <c r="E36" s="61">
        <f t="shared" si="11"/>
        <v>160283.8036736</v>
      </c>
      <c r="F36" s="61">
        <f t="shared" si="11"/>
        <v>708996.5012367001</v>
      </c>
      <c r="G36" s="61">
        <f t="shared" si="11"/>
        <v>885071.8844000001</v>
      </c>
      <c r="H36" s="61">
        <f t="shared" si="11"/>
        <v>955051.7729999999</v>
      </c>
      <c r="I36" s="61">
        <f t="shared" si="11"/>
        <v>815155.272044</v>
      </c>
      <c r="J36" s="61">
        <f t="shared" si="11"/>
        <v>669704.8169844</v>
      </c>
      <c r="K36" s="61">
        <f t="shared" si="11"/>
        <v>770746.52973568</v>
      </c>
      <c r="L36" s="61">
        <f t="shared" si="11"/>
        <v>381674.99245640996</v>
      </c>
      <c r="M36" s="61">
        <f t="shared" si="11"/>
        <v>218381.47209792002</v>
      </c>
      <c r="N36" s="61">
        <f>N37+N38+N39+N40</f>
        <v>8095816.65867566</v>
      </c>
    </row>
    <row r="37" spans="1:14" ht="18.75" customHeight="1">
      <c r="A37" s="58" t="s">
        <v>55</v>
      </c>
      <c r="B37" s="55">
        <f aca="true" t="shared" si="12" ref="B37:M37">B29*B7</f>
        <v>1059475.758</v>
      </c>
      <c r="C37" s="55">
        <f t="shared" si="12"/>
        <v>750188.2284</v>
      </c>
      <c r="D37" s="55">
        <f t="shared" si="12"/>
        <v>710804.5308</v>
      </c>
      <c r="E37" s="55">
        <f t="shared" si="12"/>
        <v>160036.43039999998</v>
      </c>
      <c r="F37" s="55">
        <f t="shared" si="12"/>
        <v>708962.3060000001</v>
      </c>
      <c r="G37" s="55">
        <f t="shared" si="12"/>
        <v>885095.8230000001</v>
      </c>
      <c r="H37" s="55">
        <f t="shared" si="12"/>
        <v>954873.4049999999</v>
      </c>
      <c r="I37" s="55">
        <f t="shared" si="12"/>
        <v>815023.768</v>
      </c>
      <c r="J37" s="55">
        <f t="shared" si="12"/>
        <v>669557.7252000001</v>
      </c>
      <c r="K37" s="55">
        <f t="shared" si="12"/>
        <v>770474.1792</v>
      </c>
      <c r="L37" s="55">
        <f t="shared" si="12"/>
        <v>381549.5493</v>
      </c>
      <c r="M37" s="55">
        <f t="shared" si="12"/>
        <v>218327.27010000002</v>
      </c>
      <c r="N37" s="57">
        <f>SUM(B37:M37)</f>
        <v>8084368.9734000005</v>
      </c>
    </row>
    <row r="38" spans="1:14" ht="18.75" customHeight="1">
      <c r="A38" s="58" t="s">
        <v>56</v>
      </c>
      <c r="B38" s="55">
        <f aca="true" t="shared" si="13" ref="B38:M38">B30*B7</f>
        <v>-3234.2622521</v>
      </c>
      <c r="C38" s="55">
        <f t="shared" si="13"/>
        <v>-2246.0874344999997</v>
      </c>
      <c r="D38" s="55">
        <f t="shared" si="13"/>
        <v>-2173.7544664499997</v>
      </c>
      <c r="E38" s="55">
        <f t="shared" si="13"/>
        <v>-398.9067264</v>
      </c>
      <c r="F38" s="55">
        <f t="shared" si="13"/>
        <v>-2127.2047633</v>
      </c>
      <c r="G38" s="55">
        <f t="shared" si="13"/>
        <v>-2686.0986000000003</v>
      </c>
      <c r="H38" s="55">
        <f t="shared" si="13"/>
        <v>-2719.192</v>
      </c>
      <c r="I38" s="55">
        <f t="shared" si="13"/>
        <v>-2415.095956</v>
      </c>
      <c r="J38" s="55">
        <f t="shared" si="13"/>
        <v>-1971.5082156</v>
      </c>
      <c r="K38" s="55">
        <f t="shared" si="13"/>
        <v>-2329.88946432</v>
      </c>
      <c r="L38" s="55">
        <f t="shared" si="13"/>
        <v>-1145.71684359</v>
      </c>
      <c r="M38" s="55">
        <f t="shared" si="13"/>
        <v>-664.83800208</v>
      </c>
      <c r="N38" s="25">
        <f>SUM(B38:M38)</f>
        <v>-24112.554724339996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-79203.4</v>
      </c>
      <c r="C42" s="25">
        <f aca="true" t="shared" si="15" ref="C42:M42">+C43+C46+C54+C55</f>
        <v>-81536.6</v>
      </c>
      <c r="D42" s="25">
        <f t="shared" si="15"/>
        <v>-58204.6</v>
      </c>
      <c r="E42" s="25">
        <f t="shared" si="15"/>
        <v>-7087</v>
      </c>
      <c r="F42" s="25">
        <f t="shared" si="15"/>
        <v>-47013.6</v>
      </c>
      <c r="G42" s="25">
        <f t="shared" si="15"/>
        <v>-89801.6</v>
      </c>
      <c r="H42" s="25">
        <f t="shared" si="15"/>
        <v>-106742</v>
      </c>
      <c r="I42" s="25">
        <f t="shared" si="15"/>
        <v>-52041</v>
      </c>
      <c r="J42" s="25">
        <f t="shared" si="15"/>
        <v>-66564.6</v>
      </c>
      <c r="K42" s="25">
        <f t="shared" si="15"/>
        <v>-53899.2</v>
      </c>
      <c r="L42" s="25">
        <f t="shared" si="15"/>
        <v>-35701</v>
      </c>
      <c r="M42" s="25">
        <f t="shared" si="15"/>
        <v>-22944.4</v>
      </c>
      <c r="N42" s="25">
        <f>+N43+N46+N54+N55</f>
        <v>-700739</v>
      </c>
    </row>
    <row r="43" spans="1:14" ht="18.75" customHeight="1">
      <c r="A43" s="17" t="s">
        <v>60</v>
      </c>
      <c r="B43" s="26">
        <f>B44+B45</f>
        <v>-79203.4</v>
      </c>
      <c r="C43" s="26">
        <f>C44+C45</f>
        <v>-81536.6</v>
      </c>
      <c r="D43" s="26">
        <f>D44+D45</f>
        <v>-58204.6</v>
      </c>
      <c r="E43" s="26">
        <f>E44+E45</f>
        <v>-7087</v>
      </c>
      <c r="F43" s="26">
        <f aca="true" t="shared" si="16" ref="F43:M43">F44+F45</f>
        <v>-47013.6</v>
      </c>
      <c r="G43" s="26">
        <f t="shared" si="16"/>
        <v>-89801.6</v>
      </c>
      <c r="H43" s="26">
        <f t="shared" si="16"/>
        <v>-106742</v>
      </c>
      <c r="I43" s="26">
        <f t="shared" si="16"/>
        <v>-52041</v>
      </c>
      <c r="J43" s="26">
        <f t="shared" si="16"/>
        <v>-66564.6</v>
      </c>
      <c r="K43" s="26">
        <f t="shared" si="16"/>
        <v>-53899.2</v>
      </c>
      <c r="L43" s="26">
        <f t="shared" si="16"/>
        <v>-35701</v>
      </c>
      <c r="M43" s="26">
        <f t="shared" si="16"/>
        <v>-22944.4</v>
      </c>
      <c r="N43" s="25">
        <f aca="true" t="shared" si="17" ref="N43:N55">SUM(B43:M43)</f>
        <v>-700739</v>
      </c>
    </row>
    <row r="44" spans="1:25" ht="18.75" customHeight="1">
      <c r="A44" s="13" t="s">
        <v>61</v>
      </c>
      <c r="B44" s="20">
        <f>ROUND(-B9*$D$3,2)</f>
        <v>-79203.4</v>
      </c>
      <c r="C44" s="20">
        <f>ROUND(-C9*$D$3,2)</f>
        <v>-81536.6</v>
      </c>
      <c r="D44" s="20">
        <f>ROUND(-D9*$D$3,2)</f>
        <v>-58204.6</v>
      </c>
      <c r="E44" s="20">
        <f>ROUND(-E9*$D$3,2)</f>
        <v>-7087</v>
      </c>
      <c r="F44" s="20">
        <f aca="true" t="shared" si="18" ref="F44:M44">ROUND(-F9*$D$3,2)</f>
        <v>-47013.6</v>
      </c>
      <c r="G44" s="20">
        <f t="shared" si="18"/>
        <v>-89801.6</v>
      </c>
      <c r="H44" s="20">
        <f t="shared" si="18"/>
        <v>-106742</v>
      </c>
      <c r="I44" s="20">
        <f t="shared" si="18"/>
        <v>-52041</v>
      </c>
      <c r="J44" s="20">
        <f t="shared" si="18"/>
        <v>-66564.6</v>
      </c>
      <c r="K44" s="20">
        <f t="shared" si="18"/>
        <v>-53899.2</v>
      </c>
      <c r="L44" s="20">
        <f t="shared" si="18"/>
        <v>-35701</v>
      </c>
      <c r="M44" s="20">
        <f t="shared" si="18"/>
        <v>-22944.4</v>
      </c>
      <c r="N44" s="47">
        <f t="shared" si="17"/>
        <v>-700739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980295.1757478999</v>
      </c>
      <c r="C57" s="29">
        <f t="shared" si="21"/>
        <v>668798.0609655001</v>
      </c>
      <c r="D57" s="29">
        <f t="shared" si="21"/>
        <v>662711.77633355</v>
      </c>
      <c r="E57" s="29">
        <f t="shared" si="21"/>
        <v>153196.8036736</v>
      </c>
      <c r="F57" s="29">
        <f t="shared" si="21"/>
        <v>661982.9012367001</v>
      </c>
      <c r="G57" s="29">
        <f t="shared" si="21"/>
        <v>795270.2844000001</v>
      </c>
      <c r="H57" s="29">
        <f t="shared" si="21"/>
        <v>848309.7729999999</v>
      </c>
      <c r="I57" s="29">
        <f t="shared" si="21"/>
        <v>763114.272044</v>
      </c>
      <c r="J57" s="29">
        <f t="shared" si="21"/>
        <v>603140.2169844001</v>
      </c>
      <c r="K57" s="29">
        <f t="shared" si="21"/>
        <v>716847.32973568</v>
      </c>
      <c r="L57" s="29">
        <f t="shared" si="21"/>
        <v>345973.99245640996</v>
      </c>
      <c r="M57" s="29">
        <f t="shared" si="21"/>
        <v>195437.07209792003</v>
      </c>
      <c r="N57" s="29">
        <f>SUM(B57:M57)</f>
        <v>7395077.658675659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980295.18</v>
      </c>
      <c r="C60" s="36">
        <f aca="true" t="shared" si="22" ref="C60:M60">SUM(C61:C74)</f>
        <v>668798.0599999999</v>
      </c>
      <c r="D60" s="36">
        <f t="shared" si="22"/>
        <v>662711.78</v>
      </c>
      <c r="E60" s="36">
        <f t="shared" si="22"/>
        <v>153196.8</v>
      </c>
      <c r="F60" s="36">
        <f t="shared" si="22"/>
        <v>661982.91</v>
      </c>
      <c r="G60" s="36">
        <f t="shared" si="22"/>
        <v>795270.28</v>
      </c>
      <c r="H60" s="36">
        <f t="shared" si="22"/>
        <v>848309.7799999999</v>
      </c>
      <c r="I60" s="36">
        <f t="shared" si="22"/>
        <v>763114.27</v>
      </c>
      <c r="J60" s="36">
        <f t="shared" si="22"/>
        <v>603140.22</v>
      </c>
      <c r="K60" s="36">
        <f t="shared" si="22"/>
        <v>716847.33</v>
      </c>
      <c r="L60" s="36">
        <f t="shared" si="22"/>
        <v>345973.99</v>
      </c>
      <c r="M60" s="36">
        <f t="shared" si="22"/>
        <v>195437.07</v>
      </c>
      <c r="N60" s="29">
        <f>SUM(N61:N74)</f>
        <v>7395077.670000001</v>
      </c>
    </row>
    <row r="61" spans="1:15" ht="18.75" customHeight="1">
      <c r="A61" s="17" t="s">
        <v>75</v>
      </c>
      <c r="B61" s="36">
        <v>193121.91</v>
      </c>
      <c r="C61" s="36">
        <v>195090.34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388212.25</v>
      </c>
      <c r="O61"/>
    </row>
    <row r="62" spans="1:15" ht="18.75" customHeight="1">
      <c r="A62" s="17" t="s">
        <v>76</v>
      </c>
      <c r="B62" s="36">
        <v>787173.27</v>
      </c>
      <c r="C62" s="36">
        <v>473707.72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1260880.99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662711.78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662711.78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153196.8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153196.8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661982.91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661982.91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795270.28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795270.28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656372.82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656372.82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191936.96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191936.96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763114.27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763114.27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603140.22</v>
      </c>
      <c r="K70" s="35">
        <v>0</v>
      </c>
      <c r="L70" s="35">
        <v>0</v>
      </c>
      <c r="M70" s="35">
        <v>0</v>
      </c>
      <c r="N70" s="29">
        <f t="shared" si="23"/>
        <v>603140.22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716847.33</v>
      </c>
      <c r="L71" s="35">
        <v>0</v>
      </c>
      <c r="M71" s="62"/>
      <c r="N71" s="26">
        <f t="shared" si="23"/>
        <v>716847.33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345973.99</v>
      </c>
      <c r="M72" s="35">
        <v>0</v>
      </c>
      <c r="N72" s="29">
        <f t="shared" si="23"/>
        <v>345973.99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195437.07</v>
      </c>
      <c r="N73" s="26">
        <f t="shared" si="23"/>
        <v>195437.07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2.2667916875225407</v>
      </c>
      <c r="C78" s="45">
        <v>2.237301696584265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1.9787672295838037</v>
      </c>
      <c r="C79" s="45">
        <v>1.8662537686592024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1.8147684570303904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2.5239953967246156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2.1191022053019664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1.6804545486304936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1.977198064722432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1.9329732391758576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1.9199097273635122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2.1623749369870975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2.067630616725899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2.454706775848849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2.4048968922871587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2016-11-11T17:26:00Z</dcterms:modified>
  <cp:category/>
  <cp:version/>
  <cp:contentType/>
  <cp:contentStatus/>
</cp:coreProperties>
</file>