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<sst xmlns="http://schemas.openxmlformats.org/spreadsheetml/2006/main" count="105" uniqueCount="103">
  <si>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</si>
  <si>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</si>
  <si>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</si>
  <si>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</si>
  <si>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</si>
  <si>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</si>
  <si>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</si>
  <si>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</si>
  <si>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</si>
  <si>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</si>
  <si>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</si>
  <si>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</si>
  <si>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</si>
  <si>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</si>
  <si>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</si>
  <si>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</si>
  <si>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</si>
  <si>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</si>
  <si>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</si>
  <si>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</si>
  <si>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</si>
  <si>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</si>
  <si>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</si>
  <si>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</si>
  <si>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</si>
  <si>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</si>
  <si>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</si>
  <si>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</si>
  <si>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</si>
  <si>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</si>
  <si>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</si>
  <si>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</si>
  <si>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</si>
  <si>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</si>
  <si>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</si>
  <si>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</si>
  <si>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</si>
  <si>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</si>
  <si>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</si>
  <si>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</si>
  <si>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</si>
  <si>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</si>
  <si>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</si>
  <si>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</si>
  <si>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</si>
  <si>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</si>
  <si>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</si>
  <si>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</si>
  <si>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</si>
  <si>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</si>
  <si>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</si>
  <si>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</si>
  <si>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</si>
  <si>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</si>
  <si>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</si>
  <si>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</si>
  <si>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</si>
  <si>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</si>
  <si>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</si>
  <si>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</si>
  <si>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</si>
  <si>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</si>
  <si>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</si>
  <si>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</si>
  <si>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</si>
  <si>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</si>
  <si>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</si>
  <si>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</si>
  <si>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</si>
  <si>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</si>
  <si>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</si>
  <si>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</si>
  <si>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</si>
  <si>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</si>
  <si>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</si>
  <si>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</si>
  <si>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</si>
  <si>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</si>
  <si>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</si>
  <si>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</si>
  <si>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</si>
  <si>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</si>
  <si>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</si>
  <si>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</si>
  <si>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</si>
  <si>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</si>
  <si>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</si>
  <si>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</si>
  <si>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</si>
  <si>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</si>
  <si>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</si>
  <si>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</si>
  <si>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</si>
  <si>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</si>
  <si>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</si>
  <si>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</si>
  <si>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</si>
  <si>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</si>
  <si>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</si>
  <si>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</si>
  <si>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</si>
  <si>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</si>
  <si>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29/10/16 - VENCIMENTO 11/11/16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</si>
</sst>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370673</v>
      </c>
      <c r="C7" s="10">
        <f>C8+C20+C24</f>
        <v>251966</v>
      </c>
      <c r="D7" s="10">
        <f>D8+D20+D24</f>
        <v>301393</v>
      </c>
      <c r="E7" s="10">
        <f>E8+E20+E24</f>
        <v>50220</v>
      </c>
      <c r="F7" s="10">
        <f aca="true" t="shared" si="0" ref="F7:M7">F8+F20+F24</f>
        <v>237547</v>
      </c>
      <c r="G7" s="10">
        <f t="shared" si="0"/>
        <v>367587</v>
      </c>
      <c r="H7" s="10">
        <f t="shared" si="0"/>
        <v>335400</v>
      </c>
      <c r="I7" s="10">
        <f t="shared" si="0"/>
        <v>315735</v>
      </c>
      <c r="J7" s="10">
        <f t="shared" si="0"/>
        <v>227084</v>
      </c>
      <c r="K7" s="10">
        <f t="shared" si="0"/>
        <v>295778</v>
      </c>
      <c r="L7" s="10">
        <f t="shared" si="0"/>
        <v>98472</v>
      </c>
      <c r="M7" s="10">
        <f t="shared" si="0"/>
        <v>55817</v>
      </c>
      <c r="N7" s="10">
        <f>+N8+N20+N24</f>
        <v>2907672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164537</v>
      </c>
      <c r="C8" s="12">
        <f>+C9+C12+C16</f>
        <v>119647</v>
      </c>
      <c r="D8" s="12">
        <f>+D9+D12+D16</f>
        <v>152090</v>
      </c>
      <c r="E8" s="12">
        <f>+E9+E12+E16</f>
        <v>23036</v>
      </c>
      <c r="F8" s="12">
        <f aca="true" t="shared" si="1" ref="F8:M8">+F9+F12+F16</f>
        <v>110250</v>
      </c>
      <c r="G8" s="12">
        <f t="shared" si="1"/>
        <v>176165</v>
      </c>
      <c r="H8" s="12">
        <f t="shared" si="1"/>
        <v>161161</v>
      </c>
      <c r="I8" s="12">
        <f t="shared" si="1"/>
        <v>151483</v>
      </c>
      <c r="J8" s="12">
        <f t="shared" si="1"/>
        <v>112527</v>
      </c>
      <c r="K8" s="12">
        <f t="shared" si="1"/>
        <v>141624</v>
      </c>
      <c r="L8" s="12">
        <f t="shared" si="1"/>
        <v>51921</v>
      </c>
      <c r="M8" s="12">
        <f t="shared" si="1"/>
        <v>31283</v>
      </c>
      <c r="N8" s="12">
        <f>SUM(B8:M8)</f>
        <v>1395724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18408</v>
      </c>
      <c r="C9" s="14">
        <v>17653</v>
      </c>
      <c r="D9" s="14">
        <v>14604</v>
      </c>
      <c r="E9" s="14">
        <v>1716</v>
      </c>
      <c r="F9" s="14">
        <v>11240</v>
      </c>
      <c r="G9" s="14">
        <v>20820</v>
      </c>
      <c r="H9" s="14">
        <v>24137</v>
      </c>
      <c r="I9" s="14">
        <v>12020</v>
      </c>
      <c r="J9" s="14">
        <v>15583</v>
      </c>
      <c r="K9" s="14">
        <v>13635</v>
      </c>
      <c r="L9" s="14">
        <v>6686</v>
      </c>
      <c r="M9" s="14">
        <v>4275</v>
      </c>
      <c r="N9" s="12">
        <f aca="true" t="shared" si="2" ref="N9:N19">SUM(B9:M9)</f>
        <v>160777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18408</v>
      </c>
      <c r="C10" s="14">
        <f>+C9-C11</f>
        <v>17653</v>
      </c>
      <c r="D10" s="14">
        <f>+D9-D11</f>
        <v>14604</v>
      </c>
      <c r="E10" s="14">
        <f>+E9-E11</f>
        <v>1716</v>
      </c>
      <c r="F10" s="14">
        <f aca="true" t="shared" si="3" ref="F10:M10">+F9-F11</f>
        <v>11240</v>
      </c>
      <c r="G10" s="14">
        <f t="shared" si="3"/>
        <v>20820</v>
      </c>
      <c r="H10" s="14">
        <f t="shared" si="3"/>
        <v>24137</v>
      </c>
      <c r="I10" s="14">
        <f t="shared" si="3"/>
        <v>12020</v>
      </c>
      <c r="J10" s="14">
        <f t="shared" si="3"/>
        <v>15583</v>
      </c>
      <c r="K10" s="14">
        <f t="shared" si="3"/>
        <v>13635</v>
      </c>
      <c r="L10" s="14">
        <f t="shared" si="3"/>
        <v>6686</v>
      </c>
      <c r="M10" s="14">
        <f t="shared" si="3"/>
        <v>4275</v>
      </c>
      <c r="N10" s="12">
        <f t="shared" si="2"/>
        <v>160777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119693</v>
      </c>
      <c r="C12" s="14">
        <f>C13+C14+C15</f>
        <v>85010</v>
      </c>
      <c r="D12" s="14">
        <f>D13+D14+D15</f>
        <v>115993</v>
      </c>
      <c r="E12" s="14">
        <f>E13+E14+E15</f>
        <v>17999</v>
      </c>
      <c r="F12" s="14">
        <f aca="true" t="shared" si="4" ref="F12:M12">F13+F14+F15</f>
        <v>82706</v>
      </c>
      <c r="G12" s="14">
        <f t="shared" si="4"/>
        <v>128498</v>
      </c>
      <c r="H12" s="14">
        <f t="shared" si="4"/>
        <v>113582</v>
      </c>
      <c r="I12" s="14">
        <f t="shared" si="4"/>
        <v>114563</v>
      </c>
      <c r="J12" s="14">
        <f t="shared" si="4"/>
        <v>79353</v>
      </c>
      <c r="K12" s="14">
        <f t="shared" si="4"/>
        <v>102653</v>
      </c>
      <c r="L12" s="14">
        <f t="shared" si="4"/>
        <v>38090</v>
      </c>
      <c r="M12" s="14">
        <f t="shared" si="4"/>
        <v>23235</v>
      </c>
      <c r="N12" s="12">
        <f t="shared" si="2"/>
        <v>1021375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60010</v>
      </c>
      <c r="C13" s="14">
        <v>44309</v>
      </c>
      <c r="D13" s="14">
        <v>58305</v>
      </c>
      <c r="E13" s="14">
        <v>9235</v>
      </c>
      <c r="F13" s="14">
        <v>41448</v>
      </c>
      <c r="G13" s="14">
        <v>65465</v>
      </c>
      <c r="H13" s="14">
        <v>60320</v>
      </c>
      <c r="I13" s="14">
        <v>59029</v>
      </c>
      <c r="J13" s="14">
        <v>39232</v>
      </c>
      <c r="K13" s="14">
        <v>49391</v>
      </c>
      <c r="L13" s="14">
        <v>18330</v>
      </c>
      <c r="M13" s="14">
        <v>10788</v>
      </c>
      <c r="N13" s="12">
        <f t="shared" si="2"/>
        <v>515862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57373</v>
      </c>
      <c r="C14" s="14">
        <v>38256</v>
      </c>
      <c r="D14" s="14">
        <v>56041</v>
      </c>
      <c r="E14" s="14">
        <v>8326</v>
      </c>
      <c r="F14" s="14">
        <v>39395</v>
      </c>
      <c r="G14" s="14">
        <v>59002</v>
      </c>
      <c r="H14" s="14">
        <v>50718</v>
      </c>
      <c r="I14" s="14">
        <v>53739</v>
      </c>
      <c r="J14" s="14">
        <v>38336</v>
      </c>
      <c r="K14" s="14">
        <v>51530</v>
      </c>
      <c r="L14" s="14">
        <v>19021</v>
      </c>
      <c r="M14" s="14">
        <v>12065</v>
      </c>
      <c r="N14" s="12">
        <f t="shared" si="2"/>
        <v>483802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2310</v>
      </c>
      <c r="C15" s="14">
        <v>2445</v>
      </c>
      <c r="D15" s="14">
        <v>1647</v>
      </c>
      <c r="E15" s="14">
        <v>438</v>
      </c>
      <c r="F15" s="14">
        <v>1863</v>
      </c>
      <c r="G15" s="14">
        <v>4031</v>
      </c>
      <c r="H15" s="14">
        <v>2544</v>
      </c>
      <c r="I15" s="14">
        <v>1795</v>
      </c>
      <c r="J15" s="14">
        <v>1785</v>
      </c>
      <c r="K15" s="14">
        <v>1732</v>
      </c>
      <c r="L15" s="14">
        <v>739</v>
      </c>
      <c r="M15" s="14">
        <v>382</v>
      </c>
      <c r="N15" s="12">
        <f t="shared" si="2"/>
        <v>21711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26436</v>
      </c>
      <c r="C16" s="14">
        <f>C17+C18+C19</f>
        <v>16984</v>
      </c>
      <c r="D16" s="14">
        <f>D17+D18+D19</f>
        <v>21493</v>
      </c>
      <c r="E16" s="14">
        <f>E17+E18+E19</f>
        <v>3321</v>
      </c>
      <c r="F16" s="14">
        <f aca="true" t="shared" si="5" ref="F16:M16">F17+F18+F19</f>
        <v>16304</v>
      </c>
      <c r="G16" s="14">
        <f t="shared" si="5"/>
        <v>26847</v>
      </c>
      <c r="H16" s="14">
        <f t="shared" si="5"/>
        <v>23442</v>
      </c>
      <c r="I16" s="14">
        <f t="shared" si="5"/>
        <v>24900</v>
      </c>
      <c r="J16" s="14">
        <f t="shared" si="5"/>
        <v>17591</v>
      </c>
      <c r="K16" s="14">
        <f t="shared" si="5"/>
        <v>25336</v>
      </c>
      <c r="L16" s="14">
        <f t="shared" si="5"/>
        <v>7145</v>
      </c>
      <c r="M16" s="14">
        <f t="shared" si="5"/>
        <v>3773</v>
      </c>
      <c r="N16" s="12">
        <f t="shared" si="2"/>
        <v>213572</v>
      </c>
    </row>
    <row r="17" spans="1:25" ht="18.75" customHeight="1">
      <c r="A17" s="15" t="s">
        <v>16</v>
      </c>
      <c r="B17" s="14">
        <v>14204</v>
      </c>
      <c r="C17" s="14">
        <v>9744</v>
      </c>
      <c r="D17" s="14">
        <v>10130</v>
      </c>
      <c r="E17" s="14">
        <v>1704</v>
      </c>
      <c r="F17" s="14">
        <v>8552</v>
      </c>
      <c r="G17" s="14">
        <v>14355</v>
      </c>
      <c r="H17" s="14">
        <v>12511</v>
      </c>
      <c r="I17" s="14">
        <v>13705</v>
      </c>
      <c r="J17" s="14">
        <v>9230</v>
      </c>
      <c r="K17" s="14">
        <v>13470</v>
      </c>
      <c r="L17" s="14">
        <v>3684</v>
      </c>
      <c r="M17" s="14">
        <v>1894</v>
      </c>
      <c r="N17" s="12">
        <f t="shared" si="2"/>
        <v>113183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11437</v>
      </c>
      <c r="C18" s="14">
        <v>6531</v>
      </c>
      <c r="D18" s="14">
        <v>10870</v>
      </c>
      <c r="E18" s="14">
        <v>1528</v>
      </c>
      <c r="F18" s="14">
        <v>7222</v>
      </c>
      <c r="G18" s="14">
        <v>11190</v>
      </c>
      <c r="H18" s="14">
        <v>10130</v>
      </c>
      <c r="I18" s="14">
        <v>10833</v>
      </c>
      <c r="J18" s="14">
        <v>7933</v>
      </c>
      <c r="K18" s="14">
        <v>11409</v>
      </c>
      <c r="L18" s="14">
        <v>3288</v>
      </c>
      <c r="M18" s="14">
        <v>1824</v>
      </c>
      <c r="N18" s="12">
        <f t="shared" si="2"/>
        <v>94195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795</v>
      </c>
      <c r="C19" s="14">
        <v>709</v>
      </c>
      <c r="D19" s="14">
        <v>493</v>
      </c>
      <c r="E19" s="14">
        <v>89</v>
      </c>
      <c r="F19" s="14">
        <v>530</v>
      </c>
      <c r="G19" s="14">
        <v>1302</v>
      </c>
      <c r="H19" s="14">
        <v>801</v>
      </c>
      <c r="I19" s="14">
        <v>362</v>
      </c>
      <c r="J19" s="14">
        <v>428</v>
      </c>
      <c r="K19" s="14">
        <v>457</v>
      </c>
      <c r="L19" s="14">
        <v>173</v>
      </c>
      <c r="M19" s="14">
        <v>55</v>
      </c>
      <c r="N19" s="12">
        <f t="shared" si="2"/>
        <v>6194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84483</v>
      </c>
      <c r="C20" s="18">
        <f>C21+C22+C23</f>
        <v>49485</v>
      </c>
      <c r="D20" s="18">
        <f>D21+D22+D23</f>
        <v>56875</v>
      </c>
      <c r="E20" s="18">
        <f>E21+E22+E23</f>
        <v>9533</v>
      </c>
      <c r="F20" s="18">
        <f aca="true" t="shared" si="6" ref="F20:M20">F21+F22+F23</f>
        <v>45683</v>
      </c>
      <c r="G20" s="18">
        <f t="shared" si="6"/>
        <v>69807</v>
      </c>
      <c r="H20" s="18">
        <f t="shared" si="6"/>
        <v>71361</v>
      </c>
      <c r="I20" s="18">
        <f t="shared" si="6"/>
        <v>73217</v>
      </c>
      <c r="J20" s="18">
        <f t="shared" si="6"/>
        <v>46082</v>
      </c>
      <c r="K20" s="18">
        <f t="shared" si="6"/>
        <v>75774</v>
      </c>
      <c r="L20" s="18">
        <f t="shared" si="6"/>
        <v>23748</v>
      </c>
      <c r="M20" s="18">
        <f t="shared" si="6"/>
        <v>13012</v>
      </c>
      <c r="N20" s="12">
        <f aca="true" t="shared" si="7" ref="N20:N26">SUM(B20:M20)</f>
        <v>619060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44984</v>
      </c>
      <c r="C21" s="14">
        <v>29158</v>
      </c>
      <c r="D21" s="14">
        <v>30887</v>
      </c>
      <c r="E21" s="14">
        <v>5292</v>
      </c>
      <c r="F21" s="14">
        <v>24697</v>
      </c>
      <c r="G21" s="14">
        <v>38625</v>
      </c>
      <c r="H21" s="14">
        <v>41597</v>
      </c>
      <c r="I21" s="14">
        <v>40468</v>
      </c>
      <c r="J21" s="14">
        <v>24737</v>
      </c>
      <c r="K21" s="14">
        <v>38777</v>
      </c>
      <c r="L21" s="14">
        <v>12396</v>
      </c>
      <c r="M21" s="14">
        <v>6613</v>
      </c>
      <c r="N21" s="12">
        <f t="shared" si="7"/>
        <v>338231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38280</v>
      </c>
      <c r="C22" s="14">
        <v>19340</v>
      </c>
      <c r="D22" s="14">
        <v>25359</v>
      </c>
      <c r="E22" s="14">
        <v>4083</v>
      </c>
      <c r="F22" s="14">
        <v>20199</v>
      </c>
      <c r="G22" s="14">
        <v>29657</v>
      </c>
      <c r="H22" s="14">
        <v>28720</v>
      </c>
      <c r="I22" s="14">
        <v>31894</v>
      </c>
      <c r="J22" s="14">
        <v>20607</v>
      </c>
      <c r="K22" s="14">
        <v>36082</v>
      </c>
      <c r="L22" s="14">
        <v>11003</v>
      </c>
      <c r="M22" s="14">
        <v>6222</v>
      </c>
      <c r="N22" s="12">
        <f t="shared" si="7"/>
        <v>271446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1219</v>
      </c>
      <c r="C23" s="14">
        <v>987</v>
      </c>
      <c r="D23" s="14">
        <v>629</v>
      </c>
      <c r="E23" s="14">
        <v>158</v>
      </c>
      <c r="F23" s="14">
        <v>787</v>
      </c>
      <c r="G23" s="14">
        <v>1525</v>
      </c>
      <c r="H23" s="14">
        <v>1044</v>
      </c>
      <c r="I23" s="14">
        <v>855</v>
      </c>
      <c r="J23" s="14">
        <v>738</v>
      </c>
      <c r="K23" s="14">
        <v>915</v>
      </c>
      <c r="L23" s="14">
        <v>349</v>
      </c>
      <c r="M23" s="14">
        <v>177</v>
      </c>
      <c r="N23" s="12">
        <f t="shared" si="7"/>
        <v>9383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121653</v>
      </c>
      <c r="C24" s="14">
        <f>C25+C26</f>
        <v>82834</v>
      </c>
      <c r="D24" s="14">
        <f>D25+D26</f>
        <v>92428</v>
      </c>
      <c r="E24" s="14">
        <f>E25+E26</f>
        <v>17651</v>
      </c>
      <c r="F24" s="14">
        <f aca="true" t="shared" si="8" ref="F24:M24">F25+F26</f>
        <v>81614</v>
      </c>
      <c r="G24" s="14">
        <f t="shared" si="8"/>
        <v>121615</v>
      </c>
      <c r="H24" s="14">
        <f t="shared" si="8"/>
        <v>102878</v>
      </c>
      <c r="I24" s="14">
        <f t="shared" si="8"/>
        <v>91035</v>
      </c>
      <c r="J24" s="14">
        <f t="shared" si="8"/>
        <v>68475</v>
      </c>
      <c r="K24" s="14">
        <f t="shared" si="8"/>
        <v>78380</v>
      </c>
      <c r="L24" s="14">
        <f t="shared" si="8"/>
        <v>22803</v>
      </c>
      <c r="M24" s="14">
        <f t="shared" si="8"/>
        <v>11522</v>
      </c>
      <c r="N24" s="12">
        <f t="shared" si="7"/>
        <v>892888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54362</v>
      </c>
      <c r="C25" s="14">
        <v>42365</v>
      </c>
      <c r="D25" s="14">
        <v>46354</v>
      </c>
      <c r="E25" s="14">
        <v>9722</v>
      </c>
      <c r="F25" s="14">
        <v>41731</v>
      </c>
      <c r="G25" s="14">
        <v>62483</v>
      </c>
      <c r="H25" s="14">
        <v>55741</v>
      </c>
      <c r="I25" s="14">
        <v>40407</v>
      </c>
      <c r="J25" s="14">
        <v>34221</v>
      </c>
      <c r="K25" s="14">
        <v>35800</v>
      </c>
      <c r="L25" s="14">
        <v>10909</v>
      </c>
      <c r="M25" s="14">
        <v>5087</v>
      </c>
      <c r="N25" s="12">
        <f t="shared" si="7"/>
        <v>439182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67291</v>
      </c>
      <c r="C26" s="14">
        <v>40469</v>
      </c>
      <c r="D26" s="14">
        <v>46074</v>
      </c>
      <c r="E26" s="14">
        <v>7929</v>
      </c>
      <c r="F26" s="14">
        <v>39883</v>
      </c>
      <c r="G26" s="14">
        <v>59132</v>
      </c>
      <c r="H26" s="14">
        <v>47137</v>
      </c>
      <c r="I26" s="14">
        <v>50628</v>
      </c>
      <c r="J26" s="14">
        <v>34254</v>
      </c>
      <c r="K26" s="14">
        <v>42580</v>
      </c>
      <c r="L26" s="14">
        <v>11894</v>
      </c>
      <c r="M26" s="14">
        <v>6435</v>
      </c>
      <c r="N26" s="12">
        <f t="shared" si="7"/>
        <v>453706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753130.5828745799</v>
      </c>
      <c r="C36" s="61">
        <f aca="true" t="shared" si="11" ref="C36:M36">C37+C38+C39+C40</f>
        <v>494867.751963</v>
      </c>
      <c r="D36" s="61">
        <f t="shared" si="11"/>
        <v>557580.90031965</v>
      </c>
      <c r="E36" s="61">
        <f t="shared" si="11"/>
        <v>126890.24004799999</v>
      </c>
      <c r="F36" s="61">
        <f t="shared" si="11"/>
        <v>504013.1810513501</v>
      </c>
      <c r="G36" s="61">
        <f t="shared" si="11"/>
        <v>618517.4198000001</v>
      </c>
      <c r="H36" s="61">
        <f t="shared" si="11"/>
        <v>660583.42</v>
      </c>
      <c r="I36" s="61">
        <f t="shared" si="11"/>
        <v>606835.5421729999</v>
      </c>
      <c r="J36" s="61">
        <f t="shared" si="11"/>
        <v>491605.95098120003</v>
      </c>
      <c r="K36" s="61">
        <f t="shared" si="11"/>
        <v>612097.10471328</v>
      </c>
      <c r="L36" s="61">
        <f t="shared" si="11"/>
        <v>242186.00297496002</v>
      </c>
      <c r="M36" s="61">
        <f t="shared" si="11"/>
        <v>134511.19228352</v>
      </c>
      <c r="N36" s="61">
        <f>N37+N38+N39+N40</f>
        <v>5802819.28918254</v>
      </c>
    </row>
    <row r="37" spans="1:14" ht="18.75" customHeight="1">
      <c r="A37" s="58" t="s">
        <v>55</v>
      </c>
      <c r="B37" s="55">
        <f aca="true" t="shared" si="12" ref="B37:M37">B29*B7</f>
        <v>752169.6516</v>
      </c>
      <c r="C37" s="55">
        <f t="shared" si="12"/>
        <v>493954.14639999997</v>
      </c>
      <c r="D37" s="55">
        <f t="shared" si="12"/>
        <v>546968.0164</v>
      </c>
      <c r="E37" s="55">
        <f t="shared" si="12"/>
        <v>126559.42199999999</v>
      </c>
      <c r="F37" s="55">
        <f t="shared" si="12"/>
        <v>503362.09300000005</v>
      </c>
      <c r="G37" s="55">
        <f t="shared" si="12"/>
        <v>617729.9535000001</v>
      </c>
      <c r="H37" s="55">
        <f t="shared" si="12"/>
        <v>659564.1</v>
      </c>
      <c r="I37" s="55">
        <f t="shared" si="12"/>
        <v>606084.906</v>
      </c>
      <c r="J37" s="55">
        <f t="shared" si="12"/>
        <v>490932.89960000006</v>
      </c>
      <c r="K37" s="55">
        <f t="shared" si="12"/>
        <v>611343.5482</v>
      </c>
      <c r="L37" s="55">
        <f t="shared" si="12"/>
        <v>241640.4408</v>
      </c>
      <c r="M37" s="55">
        <f t="shared" si="12"/>
        <v>134200.8131</v>
      </c>
      <c r="N37" s="57">
        <f>SUM(B37:M37)</f>
        <v>5784509.9906</v>
      </c>
    </row>
    <row r="38" spans="1:14" ht="18.75" customHeight="1">
      <c r="A38" s="58" t="s">
        <v>56</v>
      </c>
      <c r="B38" s="55">
        <f aca="true" t="shared" si="13" ref="B38:M38">B30*B7</f>
        <v>-2296.14872542</v>
      </c>
      <c r="C38" s="55">
        <f t="shared" si="13"/>
        <v>-1478.914437</v>
      </c>
      <c r="D38" s="55">
        <f t="shared" si="13"/>
        <v>-1672.7160803499999</v>
      </c>
      <c r="E38" s="55">
        <f t="shared" si="13"/>
        <v>-315.461952</v>
      </c>
      <c r="F38" s="55">
        <f t="shared" si="13"/>
        <v>-1510.31194865</v>
      </c>
      <c r="G38" s="55">
        <f t="shared" si="13"/>
        <v>-1874.6937</v>
      </c>
      <c r="H38" s="55">
        <f t="shared" si="13"/>
        <v>-1878.24</v>
      </c>
      <c r="I38" s="55">
        <f t="shared" si="13"/>
        <v>-1795.963827</v>
      </c>
      <c r="J38" s="55">
        <f t="shared" si="13"/>
        <v>-1445.5486188</v>
      </c>
      <c r="K38" s="55">
        <f t="shared" si="13"/>
        <v>-1848.68348672</v>
      </c>
      <c r="L38" s="55">
        <f t="shared" si="13"/>
        <v>-725.59782504</v>
      </c>
      <c r="M38" s="55">
        <f t="shared" si="13"/>
        <v>-408.66081648</v>
      </c>
      <c r="N38" s="25">
        <f>SUM(B38:M38)</f>
        <v>-17250.941417459995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-69950.4</v>
      </c>
      <c r="C42" s="25">
        <f aca="true" t="shared" si="15" ref="C42:M42">+C43+C46+C54+C55</f>
        <v>-67081.4</v>
      </c>
      <c r="D42" s="25">
        <f t="shared" si="15"/>
        <v>-55495.2</v>
      </c>
      <c r="E42" s="25">
        <f t="shared" si="15"/>
        <v>-6520.8</v>
      </c>
      <c r="F42" s="25">
        <f t="shared" si="15"/>
        <v>-42712</v>
      </c>
      <c r="G42" s="25">
        <f t="shared" si="15"/>
        <v>-79116</v>
      </c>
      <c r="H42" s="25">
        <f t="shared" si="15"/>
        <v>-91720.6</v>
      </c>
      <c r="I42" s="25">
        <f t="shared" si="15"/>
        <v>-45676</v>
      </c>
      <c r="J42" s="25">
        <f t="shared" si="15"/>
        <v>-59215.4</v>
      </c>
      <c r="K42" s="25">
        <f t="shared" si="15"/>
        <v>-51813</v>
      </c>
      <c r="L42" s="25">
        <f t="shared" si="15"/>
        <v>-25406.8</v>
      </c>
      <c r="M42" s="25">
        <f t="shared" si="15"/>
        <v>-16245</v>
      </c>
      <c r="N42" s="25">
        <f>+N43+N46+N54+N55</f>
        <v>-610952.6000000001</v>
      </c>
    </row>
    <row r="43" spans="1:14" ht="18.75" customHeight="1">
      <c r="A43" s="17" t="s">
        <v>60</v>
      </c>
      <c r="B43" s="26">
        <f>B44+B45</f>
        <v>-69950.4</v>
      </c>
      <c r="C43" s="26">
        <f>C44+C45</f>
        <v>-67081.4</v>
      </c>
      <c r="D43" s="26">
        <f>D44+D45</f>
        <v>-55495.2</v>
      </c>
      <c r="E43" s="26">
        <f>E44+E45</f>
        <v>-6520.8</v>
      </c>
      <c r="F43" s="26">
        <f aca="true" t="shared" si="16" ref="F43:M43">F44+F45</f>
        <v>-42712</v>
      </c>
      <c r="G43" s="26">
        <f t="shared" si="16"/>
        <v>-79116</v>
      </c>
      <c r="H43" s="26">
        <f t="shared" si="16"/>
        <v>-91720.6</v>
      </c>
      <c r="I43" s="26">
        <f t="shared" si="16"/>
        <v>-45676</v>
      </c>
      <c r="J43" s="26">
        <f t="shared" si="16"/>
        <v>-59215.4</v>
      </c>
      <c r="K43" s="26">
        <f t="shared" si="16"/>
        <v>-51813</v>
      </c>
      <c r="L43" s="26">
        <f t="shared" si="16"/>
        <v>-25406.8</v>
      </c>
      <c r="M43" s="26">
        <f t="shared" si="16"/>
        <v>-16245</v>
      </c>
      <c r="N43" s="25">
        <f aca="true" t="shared" si="17" ref="N43:N55">SUM(B43:M43)</f>
        <v>-610952.6000000001</v>
      </c>
    </row>
    <row r="44" spans="1:25" ht="18.75" customHeight="1">
      <c r="A44" s="13" t="s">
        <v>61</v>
      </c>
      <c r="B44" s="20">
        <f>ROUND(-B9*$D$3,2)</f>
        <v>-69950.4</v>
      </c>
      <c r="C44" s="20">
        <f>ROUND(-C9*$D$3,2)</f>
        <v>-67081.4</v>
      </c>
      <c r="D44" s="20">
        <f>ROUND(-D9*$D$3,2)</f>
        <v>-55495.2</v>
      </c>
      <c r="E44" s="20">
        <f>ROUND(-E9*$D$3,2)</f>
        <v>-6520.8</v>
      </c>
      <c r="F44" s="20">
        <f aca="true" t="shared" si="18" ref="F44:M44">ROUND(-F9*$D$3,2)</f>
        <v>-42712</v>
      </c>
      <c r="G44" s="20">
        <f t="shared" si="18"/>
        <v>-79116</v>
      </c>
      <c r="H44" s="20">
        <f t="shared" si="18"/>
        <v>-91720.6</v>
      </c>
      <c r="I44" s="20">
        <f t="shared" si="18"/>
        <v>-45676</v>
      </c>
      <c r="J44" s="20">
        <f t="shared" si="18"/>
        <v>-59215.4</v>
      </c>
      <c r="K44" s="20">
        <f t="shared" si="18"/>
        <v>-51813</v>
      </c>
      <c r="L44" s="20">
        <f t="shared" si="18"/>
        <v>-25406.8</v>
      </c>
      <c r="M44" s="20">
        <f t="shared" si="18"/>
        <v>-16245</v>
      </c>
      <c r="N44" s="47">
        <f t="shared" si="17"/>
        <v>-610952.6000000001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683180.1828745799</v>
      </c>
      <c r="C57" s="29">
        <f t="shared" si="21"/>
        <v>427786.351963</v>
      </c>
      <c r="D57" s="29">
        <f t="shared" si="21"/>
        <v>502085.70031964994</v>
      </c>
      <c r="E57" s="29">
        <f t="shared" si="21"/>
        <v>120369.44004799999</v>
      </c>
      <c r="F57" s="29">
        <f t="shared" si="21"/>
        <v>461301.1810513501</v>
      </c>
      <c r="G57" s="29">
        <f t="shared" si="21"/>
        <v>539401.4198000001</v>
      </c>
      <c r="H57" s="29">
        <f t="shared" si="21"/>
        <v>568862.8200000001</v>
      </c>
      <c r="I57" s="29">
        <f t="shared" si="21"/>
        <v>561159.5421729999</v>
      </c>
      <c r="J57" s="29">
        <f t="shared" si="21"/>
        <v>432390.5509812</v>
      </c>
      <c r="K57" s="29">
        <f t="shared" si="21"/>
        <v>560284.10471328</v>
      </c>
      <c r="L57" s="29">
        <f t="shared" si="21"/>
        <v>216779.20297496003</v>
      </c>
      <c r="M57" s="29">
        <f t="shared" si="21"/>
        <v>118266.19228352001</v>
      </c>
      <c r="N57" s="29">
        <f>SUM(B57:M57)</f>
        <v>5191866.68918254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683180.18</v>
      </c>
      <c r="C60" s="36">
        <f aca="true" t="shared" si="22" ref="C60:M60">SUM(C61:C74)</f>
        <v>427786.35</v>
      </c>
      <c r="D60" s="36">
        <f t="shared" si="22"/>
        <v>502085.7</v>
      </c>
      <c r="E60" s="36">
        <f t="shared" si="22"/>
        <v>120369.44</v>
      </c>
      <c r="F60" s="36">
        <f t="shared" si="22"/>
        <v>461301.18</v>
      </c>
      <c r="G60" s="36">
        <f t="shared" si="22"/>
        <v>539401.42</v>
      </c>
      <c r="H60" s="36">
        <f t="shared" si="22"/>
        <v>568862.8200000001</v>
      </c>
      <c r="I60" s="36">
        <f t="shared" si="22"/>
        <v>561159.54</v>
      </c>
      <c r="J60" s="36">
        <f t="shared" si="22"/>
        <v>432390.55</v>
      </c>
      <c r="K60" s="36">
        <f t="shared" si="22"/>
        <v>560284.11</v>
      </c>
      <c r="L60" s="36">
        <f t="shared" si="22"/>
        <v>216779.2</v>
      </c>
      <c r="M60" s="36">
        <f t="shared" si="22"/>
        <v>118266.19</v>
      </c>
      <c r="N60" s="29">
        <f>SUM(N61:N74)</f>
        <v>5191866.680000001</v>
      </c>
    </row>
    <row r="61" spans="1:15" ht="18.75" customHeight="1">
      <c r="A61" s="17" t="s">
        <v>75</v>
      </c>
      <c r="B61" s="36">
        <v>125050.15</v>
      </c>
      <c r="C61" s="36">
        <v>120379.69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245429.84</v>
      </c>
      <c r="O61"/>
    </row>
    <row r="62" spans="1:15" ht="18.75" customHeight="1">
      <c r="A62" s="17" t="s">
        <v>76</v>
      </c>
      <c r="B62" s="36">
        <v>558130.03</v>
      </c>
      <c r="C62" s="36">
        <v>307406.66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865536.69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502085.7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502085.7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120369.44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120369.44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461301.18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461301.18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539401.42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539401.42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440151.38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440151.38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128711.44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128711.44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561159.54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561159.54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432390.55</v>
      </c>
      <c r="K70" s="35">
        <v>0</v>
      </c>
      <c r="L70" s="35">
        <v>0</v>
      </c>
      <c r="M70" s="35">
        <v>0</v>
      </c>
      <c r="N70" s="29">
        <f t="shared" si="23"/>
        <v>432390.55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560284.11</v>
      </c>
      <c r="L71" s="35">
        <v>0</v>
      </c>
      <c r="M71" s="62"/>
      <c r="N71" s="26">
        <f t="shared" si="23"/>
        <v>560284.11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216779.2</v>
      </c>
      <c r="M72" s="35">
        <v>0</v>
      </c>
      <c r="N72" s="29">
        <f t="shared" si="23"/>
        <v>216779.2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118266.19</v>
      </c>
      <c r="N73" s="26">
        <f t="shared" si="23"/>
        <v>118266.19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2.2970899542072125</v>
      </c>
      <c r="C78" s="45">
        <v>2.2553658664423453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1.9811678820978238</v>
      </c>
      <c r="C79" s="45">
        <v>1.8693140152511176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1.816421417616368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2.526687376503385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2.1217408809681877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1.6826422582953156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1.9800773761379071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1.9354652193668906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1.921977424653586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2.164863887289285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2.0694477098137116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2.459440277184987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2.4098606568522136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2016-11-11T13:57:23Z</dcterms:modified>
  <cp:category/>
  <cp:version/>
  <cp:contentType/>
  <cp:contentStatus/>
</cp:coreProperties>
</file>