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<sst xmlns="http://schemas.openxmlformats.org/spreadsheetml/2006/main" count="105" uniqueCount="103">
  <si>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</si>
  <si>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</si>
  <si>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</si>
  <si>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</si>
  <si>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</si>
  <si>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</si>
  <si>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</si>
  <si>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</si>
  <si>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</si>
  <si>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</si>
  <si>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</si>
  <si>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</si>
  <si>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</si>
  <si>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</si>
  <si>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</si>
  <si>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</si>
  <si>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</si>
  <si>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</si>
  <si>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</si>
  <si>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</si>
  <si>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</si>
  <si>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</si>
  <si>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</si>
  <si>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</si>
  <si>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</si>
  <si>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</si>
  <si>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</si>
  <si>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</si>
  <si>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</si>
  <si>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</si>
  <si>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</si>
  <si>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</si>
  <si>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</si>
  <si>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</si>
  <si>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</si>
  <si>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</si>
  <si>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</si>
  <si>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</si>
  <si>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</si>
  <si>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</si>
  <si>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</si>
  <si>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</si>
  <si>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</si>
  <si>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</si>
  <si>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</si>
  <si>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</si>
  <si>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</si>
  <si>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</si>
  <si>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</si>
  <si>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</si>
  <si>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</si>
  <si>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</si>
  <si>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</si>
  <si>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</si>
  <si>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</si>
  <si>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</si>
  <si>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</si>
  <si>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</si>
  <si>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</si>
  <si>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</si>
  <si>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</si>
  <si>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</si>
  <si>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</si>
  <si>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</si>
  <si>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</si>
  <si>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</si>
  <si>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</si>
  <si>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</si>
  <si>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</si>
  <si>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</si>
  <si>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</si>
  <si>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</si>
  <si>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</si>
  <si>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</si>
  <si>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</si>
  <si>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</si>
  <si>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</si>
  <si>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</si>
  <si>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</si>
  <si>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</si>
  <si>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</si>
  <si>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</si>
  <si>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</si>
  <si>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</si>
  <si>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</si>
  <si>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</si>
  <si>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</si>
  <si>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</si>
  <si>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</si>
  <si>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</si>
  <si>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</si>
  <si>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</si>
  <si>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</si>
  <si>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</si>
  <si>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</si>
  <si>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</si>
  <si>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</si>
  <si>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</si>
  <si>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</si>
  <si>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</si>
  <si>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</si>
  <si>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</si>
  <si>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28/10/16 - VENCIMENTO 11/11/16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</si>
</sst>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515680</v>
      </c>
      <c r="C7" s="10">
        <f>C8+C20+C24</f>
        <v>374815</v>
      </c>
      <c r="D7" s="10">
        <f>D8+D20+D24</f>
        <v>387738</v>
      </c>
      <c r="E7" s="10">
        <f>E8+E20+E24</f>
        <v>61986</v>
      </c>
      <c r="F7" s="10">
        <f aca="true" t="shared" si="0" ref="F7:M7">F8+F20+F24</f>
        <v>320959</v>
      </c>
      <c r="G7" s="10">
        <f t="shared" si="0"/>
        <v>524666</v>
      </c>
      <c r="H7" s="10">
        <f t="shared" si="0"/>
        <v>475904</v>
      </c>
      <c r="I7" s="10">
        <f t="shared" si="0"/>
        <v>423796</v>
      </c>
      <c r="J7" s="10">
        <f t="shared" si="0"/>
        <v>308849</v>
      </c>
      <c r="K7" s="10">
        <f t="shared" si="0"/>
        <v>372598</v>
      </c>
      <c r="L7" s="10">
        <f t="shared" si="0"/>
        <v>153983</v>
      </c>
      <c r="M7" s="10">
        <f t="shared" si="0"/>
        <v>90561</v>
      </c>
      <c r="N7" s="10">
        <f>+N8+N20+N24</f>
        <v>4011535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223912</v>
      </c>
      <c r="C8" s="12">
        <f>+C9+C12+C16</f>
        <v>173759</v>
      </c>
      <c r="D8" s="12">
        <f>+D9+D12+D16</f>
        <v>194482</v>
      </c>
      <c r="E8" s="12">
        <f>+E9+E12+E16</f>
        <v>28164</v>
      </c>
      <c r="F8" s="12">
        <f aca="true" t="shared" si="1" ref="F8:M8">+F9+F12+F16</f>
        <v>147595</v>
      </c>
      <c r="G8" s="12">
        <f t="shared" si="1"/>
        <v>249414</v>
      </c>
      <c r="H8" s="12">
        <f t="shared" si="1"/>
        <v>222710</v>
      </c>
      <c r="I8" s="12">
        <f t="shared" si="1"/>
        <v>202532</v>
      </c>
      <c r="J8" s="12">
        <f t="shared" si="1"/>
        <v>147530</v>
      </c>
      <c r="K8" s="12">
        <f t="shared" si="1"/>
        <v>169988</v>
      </c>
      <c r="L8" s="12">
        <f t="shared" si="1"/>
        <v>79125</v>
      </c>
      <c r="M8" s="12">
        <f t="shared" si="1"/>
        <v>48763</v>
      </c>
      <c r="N8" s="12">
        <f>SUM(B8:M8)</f>
        <v>1887974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20492</v>
      </c>
      <c r="C9" s="14">
        <v>20179</v>
      </c>
      <c r="D9" s="14">
        <v>14069</v>
      </c>
      <c r="E9" s="14">
        <v>1776</v>
      </c>
      <c r="F9" s="14">
        <v>11358</v>
      </c>
      <c r="G9" s="14">
        <v>22109</v>
      </c>
      <c r="H9" s="14">
        <v>27027</v>
      </c>
      <c r="I9" s="14">
        <v>12312</v>
      </c>
      <c r="J9" s="14">
        <v>16700</v>
      </c>
      <c r="K9" s="14">
        <v>12975</v>
      </c>
      <c r="L9" s="14">
        <v>8639</v>
      </c>
      <c r="M9" s="14">
        <v>5911</v>
      </c>
      <c r="N9" s="12">
        <f aca="true" t="shared" si="2" ref="N9:N19">SUM(B9:M9)</f>
        <v>173547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20492</v>
      </c>
      <c r="C10" s="14">
        <f>+C9-C11</f>
        <v>20179</v>
      </c>
      <c r="D10" s="14">
        <f>+D9-D11</f>
        <v>14069</v>
      </c>
      <c r="E10" s="14">
        <f>+E9-E11</f>
        <v>1776</v>
      </c>
      <c r="F10" s="14">
        <f aca="true" t="shared" si="3" ref="F10:M10">+F9-F11</f>
        <v>11358</v>
      </c>
      <c r="G10" s="14">
        <f t="shared" si="3"/>
        <v>22109</v>
      </c>
      <c r="H10" s="14">
        <f t="shared" si="3"/>
        <v>27027</v>
      </c>
      <c r="I10" s="14">
        <f t="shared" si="3"/>
        <v>12312</v>
      </c>
      <c r="J10" s="14">
        <f t="shared" si="3"/>
        <v>16700</v>
      </c>
      <c r="K10" s="14">
        <f t="shared" si="3"/>
        <v>12975</v>
      </c>
      <c r="L10" s="14">
        <f t="shared" si="3"/>
        <v>8639</v>
      </c>
      <c r="M10" s="14">
        <f t="shared" si="3"/>
        <v>5911</v>
      </c>
      <c r="N10" s="12">
        <f t="shared" si="2"/>
        <v>173547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169468</v>
      </c>
      <c r="C12" s="14">
        <f>C13+C14+C15</f>
        <v>130460</v>
      </c>
      <c r="D12" s="14">
        <f>D13+D14+D15</f>
        <v>155065</v>
      </c>
      <c r="E12" s="14">
        <f>E13+E14+E15</f>
        <v>22505</v>
      </c>
      <c r="F12" s="14">
        <f aca="true" t="shared" si="4" ref="F12:M12">F13+F14+F15</f>
        <v>115260</v>
      </c>
      <c r="G12" s="14">
        <f t="shared" si="4"/>
        <v>191463</v>
      </c>
      <c r="H12" s="14">
        <f t="shared" si="4"/>
        <v>165637</v>
      </c>
      <c r="I12" s="14">
        <f t="shared" si="4"/>
        <v>158990</v>
      </c>
      <c r="J12" s="14">
        <f t="shared" si="4"/>
        <v>109382</v>
      </c>
      <c r="K12" s="14">
        <f t="shared" si="4"/>
        <v>128118</v>
      </c>
      <c r="L12" s="14">
        <f t="shared" si="4"/>
        <v>59988</v>
      </c>
      <c r="M12" s="14">
        <f t="shared" si="4"/>
        <v>37169</v>
      </c>
      <c r="N12" s="12">
        <f t="shared" si="2"/>
        <v>1443505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85312</v>
      </c>
      <c r="C13" s="14">
        <v>67348</v>
      </c>
      <c r="D13" s="14">
        <v>77380</v>
      </c>
      <c r="E13" s="14">
        <v>11482</v>
      </c>
      <c r="F13" s="14">
        <v>57299</v>
      </c>
      <c r="G13" s="14">
        <v>97038</v>
      </c>
      <c r="H13" s="14">
        <v>88511</v>
      </c>
      <c r="I13" s="14">
        <v>83328</v>
      </c>
      <c r="J13" s="14">
        <v>55105</v>
      </c>
      <c r="K13" s="14">
        <v>63694</v>
      </c>
      <c r="L13" s="14">
        <v>29810</v>
      </c>
      <c r="M13" s="14">
        <v>17807</v>
      </c>
      <c r="N13" s="12">
        <f t="shared" si="2"/>
        <v>734114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79542</v>
      </c>
      <c r="C14" s="14">
        <v>57701</v>
      </c>
      <c r="D14" s="14">
        <v>74659</v>
      </c>
      <c r="E14" s="14">
        <v>10266</v>
      </c>
      <c r="F14" s="14">
        <v>54531</v>
      </c>
      <c r="G14" s="14">
        <v>86675</v>
      </c>
      <c r="H14" s="14">
        <v>71829</v>
      </c>
      <c r="I14" s="14">
        <v>72859</v>
      </c>
      <c r="J14" s="14">
        <v>51022</v>
      </c>
      <c r="K14" s="14">
        <v>61117</v>
      </c>
      <c r="L14" s="14">
        <v>28268</v>
      </c>
      <c r="M14" s="14">
        <v>18532</v>
      </c>
      <c r="N14" s="12">
        <f t="shared" si="2"/>
        <v>667001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4614</v>
      </c>
      <c r="C15" s="14">
        <v>5411</v>
      </c>
      <c r="D15" s="14">
        <v>3026</v>
      </c>
      <c r="E15" s="14">
        <v>757</v>
      </c>
      <c r="F15" s="14">
        <v>3430</v>
      </c>
      <c r="G15" s="14">
        <v>7750</v>
      </c>
      <c r="H15" s="14">
        <v>5297</v>
      </c>
      <c r="I15" s="14">
        <v>2803</v>
      </c>
      <c r="J15" s="14">
        <v>3255</v>
      </c>
      <c r="K15" s="14">
        <v>3307</v>
      </c>
      <c r="L15" s="14">
        <v>1910</v>
      </c>
      <c r="M15" s="14">
        <v>830</v>
      </c>
      <c r="N15" s="12">
        <f t="shared" si="2"/>
        <v>42390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33952</v>
      </c>
      <c r="C16" s="14">
        <f>C17+C18+C19</f>
        <v>23120</v>
      </c>
      <c r="D16" s="14">
        <f>D17+D18+D19</f>
        <v>25348</v>
      </c>
      <c r="E16" s="14">
        <f>E17+E18+E19</f>
        <v>3883</v>
      </c>
      <c r="F16" s="14">
        <f aca="true" t="shared" si="5" ref="F16:M16">F17+F18+F19</f>
        <v>20977</v>
      </c>
      <c r="G16" s="14">
        <f t="shared" si="5"/>
        <v>35842</v>
      </c>
      <c r="H16" s="14">
        <f t="shared" si="5"/>
        <v>30046</v>
      </c>
      <c r="I16" s="14">
        <f t="shared" si="5"/>
        <v>31230</v>
      </c>
      <c r="J16" s="14">
        <f t="shared" si="5"/>
        <v>21448</v>
      </c>
      <c r="K16" s="14">
        <f t="shared" si="5"/>
        <v>28895</v>
      </c>
      <c r="L16" s="14">
        <f t="shared" si="5"/>
        <v>10498</v>
      </c>
      <c r="M16" s="14">
        <f t="shared" si="5"/>
        <v>5683</v>
      </c>
      <c r="N16" s="12">
        <f t="shared" si="2"/>
        <v>270922</v>
      </c>
    </row>
    <row r="17" spans="1:25" ht="18.75" customHeight="1">
      <c r="A17" s="15" t="s">
        <v>16</v>
      </c>
      <c r="B17" s="14">
        <v>18482</v>
      </c>
      <c r="C17" s="14">
        <v>13295</v>
      </c>
      <c r="D17" s="14">
        <v>12117</v>
      </c>
      <c r="E17" s="14">
        <v>2114</v>
      </c>
      <c r="F17" s="14">
        <v>11167</v>
      </c>
      <c r="G17" s="14">
        <v>19552</v>
      </c>
      <c r="H17" s="14">
        <v>16548</v>
      </c>
      <c r="I17" s="14">
        <v>17473</v>
      </c>
      <c r="J17" s="14">
        <v>11514</v>
      </c>
      <c r="K17" s="14">
        <v>15845</v>
      </c>
      <c r="L17" s="14">
        <v>5876</v>
      </c>
      <c r="M17" s="14">
        <v>3035</v>
      </c>
      <c r="N17" s="12">
        <f t="shared" si="2"/>
        <v>147018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14305</v>
      </c>
      <c r="C18" s="14">
        <v>8561</v>
      </c>
      <c r="D18" s="14">
        <v>12414</v>
      </c>
      <c r="E18" s="14">
        <v>1620</v>
      </c>
      <c r="F18" s="14">
        <v>8943</v>
      </c>
      <c r="G18" s="14">
        <v>14322</v>
      </c>
      <c r="H18" s="14">
        <v>12189</v>
      </c>
      <c r="I18" s="14">
        <v>13091</v>
      </c>
      <c r="J18" s="14">
        <v>9183</v>
      </c>
      <c r="K18" s="14">
        <v>12352</v>
      </c>
      <c r="L18" s="14">
        <v>4287</v>
      </c>
      <c r="M18" s="14">
        <v>2469</v>
      </c>
      <c r="N18" s="12">
        <f t="shared" si="2"/>
        <v>113736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1165</v>
      </c>
      <c r="C19" s="14">
        <v>1264</v>
      </c>
      <c r="D19" s="14">
        <v>817</v>
      </c>
      <c r="E19" s="14">
        <v>149</v>
      </c>
      <c r="F19" s="14">
        <v>867</v>
      </c>
      <c r="G19" s="14">
        <v>1968</v>
      </c>
      <c r="H19" s="14">
        <v>1309</v>
      </c>
      <c r="I19" s="14">
        <v>666</v>
      </c>
      <c r="J19" s="14">
        <v>751</v>
      </c>
      <c r="K19" s="14">
        <v>698</v>
      </c>
      <c r="L19" s="14">
        <v>335</v>
      </c>
      <c r="M19" s="14">
        <v>179</v>
      </c>
      <c r="N19" s="12">
        <f t="shared" si="2"/>
        <v>10168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124216</v>
      </c>
      <c r="C20" s="18">
        <f>C21+C22+C23</f>
        <v>76798</v>
      </c>
      <c r="D20" s="18">
        <f>D21+D22+D23</f>
        <v>74001</v>
      </c>
      <c r="E20" s="18">
        <f>E21+E22+E23</f>
        <v>11719</v>
      </c>
      <c r="F20" s="18">
        <f aca="true" t="shared" si="6" ref="F20:M20">F21+F22+F23</f>
        <v>61529</v>
      </c>
      <c r="G20" s="18">
        <f t="shared" si="6"/>
        <v>102128</v>
      </c>
      <c r="H20" s="18">
        <f t="shared" si="6"/>
        <v>107047</v>
      </c>
      <c r="I20" s="18">
        <f t="shared" si="6"/>
        <v>99491</v>
      </c>
      <c r="J20" s="18">
        <f t="shared" si="6"/>
        <v>66711</v>
      </c>
      <c r="K20" s="18">
        <f t="shared" si="6"/>
        <v>99775</v>
      </c>
      <c r="L20" s="18">
        <f t="shared" si="6"/>
        <v>39646</v>
      </c>
      <c r="M20" s="18">
        <f t="shared" si="6"/>
        <v>22737</v>
      </c>
      <c r="N20" s="12">
        <f aca="true" t="shared" si="7" ref="N20:N26">SUM(B20:M20)</f>
        <v>885798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68188</v>
      </c>
      <c r="C21" s="14">
        <v>45437</v>
      </c>
      <c r="D21" s="14">
        <v>43112</v>
      </c>
      <c r="E21" s="14">
        <v>6962</v>
      </c>
      <c r="F21" s="14">
        <v>35174</v>
      </c>
      <c r="G21" s="14">
        <v>60318</v>
      </c>
      <c r="H21" s="14">
        <v>64381</v>
      </c>
      <c r="I21" s="14">
        <v>58314</v>
      </c>
      <c r="J21" s="14">
        <v>38141</v>
      </c>
      <c r="K21" s="14">
        <v>54713</v>
      </c>
      <c r="L21" s="14">
        <v>22051</v>
      </c>
      <c r="M21" s="14">
        <v>12195</v>
      </c>
      <c r="N21" s="12">
        <f t="shared" si="7"/>
        <v>508986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53548</v>
      </c>
      <c r="C22" s="14">
        <v>29333</v>
      </c>
      <c r="D22" s="14">
        <v>29713</v>
      </c>
      <c r="E22" s="14">
        <v>4487</v>
      </c>
      <c r="F22" s="14">
        <v>25060</v>
      </c>
      <c r="G22" s="14">
        <v>38966</v>
      </c>
      <c r="H22" s="14">
        <v>40585</v>
      </c>
      <c r="I22" s="14">
        <v>39729</v>
      </c>
      <c r="J22" s="14">
        <v>27229</v>
      </c>
      <c r="K22" s="14">
        <v>43243</v>
      </c>
      <c r="L22" s="14">
        <v>16792</v>
      </c>
      <c r="M22" s="14">
        <v>10118</v>
      </c>
      <c r="N22" s="12">
        <f t="shared" si="7"/>
        <v>358803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2480</v>
      </c>
      <c r="C23" s="14">
        <v>2028</v>
      </c>
      <c r="D23" s="14">
        <v>1176</v>
      </c>
      <c r="E23" s="14">
        <v>270</v>
      </c>
      <c r="F23" s="14">
        <v>1295</v>
      </c>
      <c r="G23" s="14">
        <v>2844</v>
      </c>
      <c r="H23" s="14">
        <v>2081</v>
      </c>
      <c r="I23" s="14">
        <v>1448</v>
      </c>
      <c r="J23" s="14">
        <v>1341</v>
      </c>
      <c r="K23" s="14">
        <v>1819</v>
      </c>
      <c r="L23" s="14">
        <v>803</v>
      </c>
      <c r="M23" s="14">
        <v>424</v>
      </c>
      <c r="N23" s="12">
        <f t="shared" si="7"/>
        <v>18009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167552</v>
      </c>
      <c r="C24" s="14">
        <f>C25+C26</f>
        <v>124258</v>
      </c>
      <c r="D24" s="14">
        <f>D25+D26</f>
        <v>119255</v>
      </c>
      <c r="E24" s="14">
        <f>E25+E26</f>
        <v>22103</v>
      </c>
      <c r="F24" s="14">
        <f aca="true" t="shared" si="8" ref="F24:M24">F25+F26</f>
        <v>111835</v>
      </c>
      <c r="G24" s="14">
        <f t="shared" si="8"/>
        <v>173124</v>
      </c>
      <c r="H24" s="14">
        <f t="shared" si="8"/>
        <v>146147</v>
      </c>
      <c r="I24" s="14">
        <f t="shared" si="8"/>
        <v>121773</v>
      </c>
      <c r="J24" s="14">
        <f t="shared" si="8"/>
        <v>94608</v>
      </c>
      <c r="K24" s="14">
        <f t="shared" si="8"/>
        <v>102835</v>
      </c>
      <c r="L24" s="14">
        <f t="shared" si="8"/>
        <v>35212</v>
      </c>
      <c r="M24" s="14">
        <f t="shared" si="8"/>
        <v>19061</v>
      </c>
      <c r="N24" s="12">
        <f t="shared" si="7"/>
        <v>1237763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75310</v>
      </c>
      <c r="C25" s="14">
        <v>61970</v>
      </c>
      <c r="D25" s="14">
        <v>59205</v>
      </c>
      <c r="E25" s="14">
        <v>12257</v>
      </c>
      <c r="F25" s="14">
        <v>57249</v>
      </c>
      <c r="G25" s="14">
        <v>89755</v>
      </c>
      <c r="H25" s="14">
        <v>78493</v>
      </c>
      <c r="I25" s="14">
        <v>54183</v>
      </c>
      <c r="J25" s="14">
        <v>48472</v>
      </c>
      <c r="K25" s="14">
        <v>47559</v>
      </c>
      <c r="L25" s="14">
        <v>16008</v>
      </c>
      <c r="M25" s="14">
        <v>7982</v>
      </c>
      <c r="N25" s="12">
        <f t="shared" si="7"/>
        <v>608443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92242</v>
      </c>
      <c r="C26" s="14">
        <v>62288</v>
      </c>
      <c r="D26" s="14">
        <v>60050</v>
      </c>
      <c r="E26" s="14">
        <v>9846</v>
      </c>
      <c r="F26" s="14">
        <v>54586</v>
      </c>
      <c r="G26" s="14">
        <v>83369</v>
      </c>
      <c r="H26" s="14">
        <v>67654</v>
      </c>
      <c r="I26" s="14">
        <v>67590</v>
      </c>
      <c r="J26" s="14">
        <v>46136</v>
      </c>
      <c r="K26" s="14">
        <v>55276</v>
      </c>
      <c r="L26" s="14">
        <v>19204</v>
      </c>
      <c r="M26" s="14">
        <v>11079</v>
      </c>
      <c r="N26" s="12">
        <f t="shared" si="7"/>
        <v>629320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1046480.5356127999</v>
      </c>
      <c r="C36" s="61">
        <f aca="true" t="shared" si="11" ref="C36:M36">C37+C38+C39+C40</f>
        <v>734979.8693575</v>
      </c>
      <c r="D36" s="61">
        <f t="shared" si="11"/>
        <v>713800.5958869</v>
      </c>
      <c r="E36" s="61">
        <f t="shared" si="11"/>
        <v>156467.82734239998</v>
      </c>
      <c r="F36" s="61">
        <f t="shared" si="11"/>
        <v>680232.8797259501</v>
      </c>
      <c r="G36" s="61">
        <f t="shared" si="11"/>
        <v>881687.5764000001</v>
      </c>
      <c r="H36" s="61">
        <f t="shared" si="11"/>
        <v>936097.7136</v>
      </c>
      <c r="I36" s="61">
        <f t="shared" si="11"/>
        <v>813654.7651928</v>
      </c>
      <c r="J36" s="61">
        <f t="shared" si="11"/>
        <v>667853.2130207</v>
      </c>
      <c r="K36" s="61">
        <f t="shared" si="11"/>
        <v>770396.21927648</v>
      </c>
      <c r="L36" s="61">
        <f t="shared" si="11"/>
        <v>377995.40918569</v>
      </c>
      <c r="M36" s="61">
        <f t="shared" si="11"/>
        <v>217791.81537216002</v>
      </c>
      <c r="N36" s="61">
        <f>N37+N38+N39+N40</f>
        <v>7997438.419973382</v>
      </c>
    </row>
    <row r="37" spans="1:14" ht="18.75" customHeight="1">
      <c r="A37" s="58" t="s">
        <v>55</v>
      </c>
      <c r="B37" s="55">
        <f aca="true" t="shared" si="12" ref="B37:M37">B29*B7</f>
        <v>1046417.8559999999</v>
      </c>
      <c r="C37" s="55">
        <f t="shared" si="12"/>
        <v>734787.326</v>
      </c>
      <c r="D37" s="55">
        <f t="shared" si="12"/>
        <v>703666.9224</v>
      </c>
      <c r="E37" s="55">
        <f t="shared" si="12"/>
        <v>156210.91859999998</v>
      </c>
      <c r="F37" s="55">
        <f t="shared" si="12"/>
        <v>680112.121</v>
      </c>
      <c r="G37" s="55">
        <f t="shared" si="12"/>
        <v>881701.2130000001</v>
      </c>
      <c r="H37" s="55">
        <f t="shared" si="12"/>
        <v>935865.216</v>
      </c>
      <c r="I37" s="55">
        <f t="shared" si="12"/>
        <v>813518.8016</v>
      </c>
      <c r="J37" s="55">
        <f t="shared" si="12"/>
        <v>667700.6531</v>
      </c>
      <c r="K37" s="55">
        <f t="shared" si="12"/>
        <v>770122.8062</v>
      </c>
      <c r="L37" s="55">
        <f t="shared" si="12"/>
        <v>377858.8837</v>
      </c>
      <c r="M37" s="55">
        <f t="shared" si="12"/>
        <v>217735.81230000002</v>
      </c>
      <c r="N37" s="57">
        <f>SUM(B37:M37)</f>
        <v>7985698.529900001</v>
      </c>
    </row>
    <row r="38" spans="1:14" ht="18.75" customHeight="1">
      <c r="A38" s="58" t="s">
        <v>56</v>
      </c>
      <c r="B38" s="55">
        <f aca="true" t="shared" si="13" ref="B38:M38">B30*B7</f>
        <v>-3194.4003872</v>
      </c>
      <c r="C38" s="55">
        <f t="shared" si="13"/>
        <v>-2199.9766425</v>
      </c>
      <c r="D38" s="55">
        <f t="shared" si="13"/>
        <v>-2151.9265130999997</v>
      </c>
      <c r="E38" s="55">
        <f t="shared" si="13"/>
        <v>-389.3712576</v>
      </c>
      <c r="F38" s="55">
        <f t="shared" si="13"/>
        <v>-2040.64127405</v>
      </c>
      <c r="G38" s="55">
        <f t="shared" si="13"/>
        <v>-2675.7966</v>
      </c>
      <c r="H38" s="55">
        <f t="shared" si="13"/>
        <v>-2665.0624</v>
      </c>
      <c r="I38" s="55">
        <f t="shared" si="13"/>
        <v>-2410.6364072</v>
      </c>
      <c r="J38" s="55">
        <f t="shared" si="13"/>
        <v>-1966.0400793000001</v>
      </c>
      <c r="K38" s="55">
        <f t="shared" si="13"/>
        <v>-2328.82692352</v>
      </c>
      <c r="L38" s="55">
        <f t="shared" si="13"/>
        <v>-1134.63451431</v>
      </c>
      <c r="M38" s="55">
        <f t="shared" si="13"/>
        <v>-663.03692784</v>
      </c>
      <c r="N38" s="25">
        <f>SUM(B38:M38)</f>
        <v>-23820.349926619998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-87465.57</v>
      </c>
      <c r="C42" s="25">
        <f aca="true" t="shared" si="15" ref="C42:M42">+C43+C46+C54+C55</f>
        <v>-83670.63</v>
      </c>
      <c r="D42" s="25">
        <f t="shared" si="15"/>
        <v>-94729.67</v>
      </c>
      <c r="E42" s="25">
        <f t="shared" si="15"/>
        <v>-34993.06</v>
      </c>
      <c r="F42" s="25">
        <f t="shared" si="15"/>
        <v>-61055.990000000005</v>
      </c>
      <c r="G42" s="25">
        <f t="shared" si="15"/>
        <v>-102416.79999999999</v>
      </c>
      <c r="H42" s="25">
        <f t="shared" si="15"/>
        <v>-119747.27</v>
      </c>
      <c r="I42" s="25">
        <f t="shared" si="15"/>
        <v>-64549.97</v>
      </c>
      <c r="J42" s="25">
        <f t="shared" si="15"/>
        <v>-75742.34</v>
      </c>
      <c r="K42" s="25">
        <f t="shared" si="15"/>
        <v>-54138.21</v>
      </c>
      <c r="L42" s="25">
        <f t="shared" si="15"/>
        <v>-43596.77</v>
      </c>
      <c r="M42" s="25">
        <f t="shared" si="15"/>
        <v>-28759.04</v>
      </c>
      <c r="N42" s="25">
        <f>+N43+N46+N54+N55</f>
        <v>-850865.32</v>
      </c>
    </row>
    <row r="43" spans="1:14" ht="18.75" customHeight="1">
      <c r="A43" s="17" t="s">
        <v>60</v>
      </c>
      <c r="B43" s="26">
        <f>B44+B45</f>
        <v>-77869.6</v>
      </c>
      <c r="C43" s="26">
        <f>C44+C45</f>
        <v>-76680.2</v>
      </c>
      <c r="D43" s="26">
        <f>D44+D45</f>
        <v>-53462.2</v>
      </c>
      <c r="E43" s="26">
        <f>E44+E45</f>
        <v>-6748.8</v>
      </c>
      <c r="F43" s="26">
        <f aca="true" t="shared" si="16" ref="F43:M43">F44+F45</f>
        <v>-43160.4</v>
      </c>
      <c r="G43" s="26">
        <f t="shared" si="16"/>
        <v>-84014.2</v>
      </c>
      <c r="H43" s="26">
        <f t="shared" si="16"/>
        <v>-102702.6</v>
      </c>
      <c r="I43" s="26">
        <f t="shared" si="16"/>
        <v>-46785.6</v>
      </c>
      <c r="J43" s="26">
        <f t="shared" si="16"/>
        <v>-63460</v>
      </c>
      <c r="K43" s="26">
        <f t="shared" si="16"/>
        <v>-49305</v>
      </c>
      <c r="L43" s="26">
        <f t="shared" si="16"/>
        <v>-32828.2</v>
      </c>
      <c r="M43" s="26">
        <f t="shared" si="16"/>
        <v>-22461.8</v>
      </c>
      <c r="N43" s="25">
        <f aca="true" t="shared" si="17" ref="N43:N55">SUM(B43:M43)</f>
        <v>-659478.6</v>
      </c>
    </row>
    <row r="44" spans="1:25" ht="18.75" customHeight="1">
      <c r="A44" s="13" t="s">
        <v>61</v>
      </c>
      <c r="B44" s="20">
        <f>ROUND(-B9*$D$3,2)</f>
        <v>-77869.6</v>
      </c>
      <c r="C44" s="20">
        <f>ROUND(-C9*$D$3,2)</f>
        <v>-76680.2</v>
      </c>
      <c r="D44" s="20">
        <f>ROUND(-D9*$D$3,2)</f>
        <v>-53462.2</v>
      </c>
      <c r="E44" s="20">
        <f>ROUND(-E9*$D$3,2)</f>
        <v>-6748.8</v>
      </c>
      <c r="F44" s="20">
        <f aca="true" t="shared" si="18" ref="F44:M44">ROUND(-F9*$D$3,2)</f>
        <v>-43160.4</v>
      </c>
      <c r="G44" s="20">
        <f t="shared" si="18"/>
        <v>-84014.2</v>
      </c>
      <c r="H44" s="20">
        <f t="shared" si="18"/>
        <v>-102702.6</v>
      </c>
      <c r="I44" s="20">
        <f t="shared" si="18"/>
        <v>-46785.6</v>
      </c>
      <c r="J44" s="20">
        <f t="shared" si="18"/>
        <v>-63460</v>
      </c>
      <c r="K44" s="20">
        <f t="shared" si="18"/>
        <v>-49305</v>
      </c>
      <c r="L44" s="20">
        <f t="shared" si="18"/>
        <v>-32828.2</v>
      </c>
      <c r="M44" s="20">
        <f t="shared" si="18"/>
        <v>-22461.8</v>
      </c>
      <c r="N44" s="47">
        <f t="shared" si="17"/>
        <v>-659478.6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-9595.97</v>
      </c>
      <c r="C46" s="26">
        <f aca="true" t="shared" si="20" ref="C46:M46">SUM(C47:C53)</f>
        <v>-6990.43</v>
      </c>
      <c r="D46" s="26">
        <f t="shared" si="20"/>
        <v>-41267.47</v>
      </c>
      <c r="E46" s="26">
        <f t="shared" si="20"/>
        <v>-28244.26</v>
      </c>
      <c r="F46" s="26">
        <f t="shared" si="20"/>
        <v>-17895.59</v>
      </c>
      <c r="G46" s="26">
        <f t="shared" si="20"/>
        <v>-18402.6</v>
      </c>
      <c r="H46" s="26">
        <f t="shared" si="20"/>
        <v>-17044.67</v>
      </c>
      <c r="I46" s="26">
        <f t="shared" si="20"/>
        <v>-17764.37</v>
      </c>
      <c r="J46" s="26">
        <f t="shared" si="20"/>
        <v>-12282.34</v>
      </c>
      <c r="K46" s="26">
        <f t="shared" si="20"/>
        <v>-4833.21</v>
      </c>
      <c r="L46" s="26">
        <f t="shared" si="20"/>
        <v>-10768.57</v>
      </c>
      <c r="M46" s="26">
        <f t="shared" si="20"/>
        <v>-6297.24</v>
      </c>
      <c r="N46" s="26">
        <f>SUM(N47:N53)</f>
        <v>-191386.71999999997</v>
      </c>
    </row>
    <row r="47" spans="1:25" ht="18.75" customHeight="1">
      <c r="A47" s="13" t="s">
        <v>64</v>
      </c>
      <c r="B47" s="24">
        <v>-9595.97</v>
      </c>
      <c r="C47" s="24">
        <v>-6990.43</v>
      </c>
      <c r="D47" s="24">
        <v>-41267.47</v>
      </c>
      <c r="E47" s="24">
        <v>-28244.26</v>
      </c>
      <c r="F47" s="24">
        <v>-17895.59</v>
      </c>
      <c r="G47" s="24">
        <v>-18402.6</v>
      </c>
      <c r="H47" s="24">
        <v>-17044.67</v>
      </c>
      <c r="I47" s="24">
        <v>-17764.37</v>
      </c>
      <c r="J47" s="24">
        <v>-12282.34</v>
      </c>
      <c r="K47" s="24">
        <v>-4833.21</v>
      </c>
      <c r="L47" s="24">
        <v>-10768.57</v>
      </c>
      <c r="M47" s="24">
        <v>-6297.24</v>
      </c>
      <c r="N47" s="24">
        <f t="shared" si="17"/>
        <v>-191386.71999999997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959014.9656127999</v>
      </c>
      <c r="C57" s="29">
        <f t="shared" si="21"/>
        <v>651309.2393575</v>
      </c>
      <c r="D57" s="29">
        <f t="shared" si="21"/>
        <v>619070.9258868999</v>
      </c>
      <c r="E57" s="29">
        <f t="shared" si="21"/>
        <v>121474.76734239998</v>
      </c>
      <c r="F57" s="29">
        <f t="shared" si="21"/>
        <v>619176.8897259501</v>
      </c>
      <c r="G57" s="29">
        <f t="shared" si="21"/>
        <v>779270.7764000001</v>
      </c>
      <c r="H57" s="29">
        <f t="shared" si="21"/>
        <v>816350.4436</v>
      </c>
      <c r="I57" s="29">
        <f t="shared" si="21"/>
        <v>749104.7951928</v>
      </c>
      <c r="J57" s="29">
        <f t="shared" si="21"/>
        <v>592110.8730207001</v>
      </c>
      <c r="K57" s="29">
        <f t="shared" si="21"/>
        <v>716258.0092764801</v>
      </c>
      <c r="L57" s="29">
        <f t="shared" si="21"/>
        <v>334398.63918569</v>
      </c>
      <c r="M57" s="29">
        <f t="shared" si="21"/>
        <v>189032.77537216002</v>
      </c>
      <c r="N57" s="29">
        <f>SUM(B57:M57)</f>
        <v>7146573.099973381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959014.97</v>
      </c>
      <c r="C60" s="36">
        <f aca="true" t="shared" si="22" ref="C60:M60">SUM(C61:C74)</f>
        <v>651309.24</v>
      </c>
      <c r="D60" s="36">
        <f t="shared" si="22"/>
        <v>619070.92</v>
      </c>
      <c r="E60" s="36">
        <f t="shared" si="22"/>
        <v>121474.77</v>
      </c>
      <c r="F60" s="36">
        <f t="shared" si="22"/>
        <v>619176.89</v>
      </c>
      <c r="G60" s="36">
        <f t="shared" si="22"/>
        <v>779270.77</v>
      </c>
      <c r="H60" s="36">
        <f t="shared" si="22"/>
        <v>816350.44</v>
      </c>
      <c r="I60" s="36">
        <f t="shared" si="22"/>
        <v>749104.79</v>
      </c>
      <c r="J60" s="36">
        <f t="shared" si="22"/>
        <v>592110.87</v>
      </c>
      <c r="K60" s="36">
        <f t="shared" si="22"/>
        <v>716258.01</v>
      </c>
      <c r="L60" s="36">
        <f t="shared" si="22"/>
        <v>334398.64</v>
      </c>
      <c r="M60" s="36">
        <f t="shared" si="22"/>
        <v>189032.77</v>
      </c>
      <c r="N60" s="29">
        <f>SUM(N61:N74)</f>
        <v>7146573.079999999</v>
      </c>
    </row>
    <row r="61" spans="1:15" ht="18.75" customHeight="1">
      <c r="A61" s="17" t="s">
        <v>75</v>
      </c>
      <c r="B61" s="36">
        <v>185458.83</v>
      </c>
      <c r="C61" s="36">
        <v>189768.91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375227.74</v>
      </c>
      <c r="O61"/>
    </row>
    <row r="62" spans="1:15" ht="18.75" customHeight="1">
      <c r="A62" s="17" t="s">
        <v>76</v>
      </c>
      <c r="B62" s="36">
        <v>773556.14</v>
      </c>
      <c r="C62" s="36">
        <v>461540.33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1235096.47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619070.92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619070.92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121474.77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121474.77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619176.89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619176.89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779270.77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779270.77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637876.08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637876.08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178474.36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178474.36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749104.79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749104.79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592110.87</v>
      </c>
      <c r="K70" s="35">
        <v>0</v>
      </c>
      <c r="L70" s="35">
        <v>0</v>
      </c>
      <c r="M70" s="35">
        <v>0</v>
      </c>
      <c r="N70" s="29">
        <f t="shared" si="23"/>
        <v>592110.87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716258.01</v>
      </c>
      <c r="L71" s="35">
        <v>0</v>
      </c>
      <c r="M71" s="62"/>
      <c r="N71" s="26">
        <f t="shared" si="23"/>
        <v>716258.01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334398.64</v>
      </c>
      <c r="M72" s="35">
        <v>0</v>
      </c>
      <c r="N72" s="29">
        <f t="shared" si="23"/>
        <v>334398.64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189032.77</v>
      </c>
      <c r="N73" s="26">
        <f t="shared" si="23"/>
        <v>189032.77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2.2760139760410723</v>
      </c>
      <c r="C78" s="45">
        <v>2.2422653500631076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1.9788050160035513</v>
      </c>
      <c r="C79" s="45">
        <v>1.8663552179430511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1.8148244327017213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2.524244625276675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2.1193762434639627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1.680474008988576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1.9772125519120598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1.9331324817452118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1.91992082320928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2.162393962812572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2.0676338017822964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2.4547866270022665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2.4049184016536924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2016-11-11T13:54:33Z</dcterms:modified>
  <cp:category/>
  <cp:version/>
  <cp:contentType/>
  <cp:contentStatus/>
</cp:coreProperties>
</file>