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<sst xmlns="http://schemas.openxmlformats.org/spreadsheetml/2006/main" count="105" uniqueCount="103">
  <si>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</si>
  <si>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</si>
  <si>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</si>
  <si>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</si>
  <si>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</si>
  <si>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</si>
  <si>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</si>
  <si>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</si>
  <si>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</si>
  <si>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</si>
  <si>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</si>
  <si>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</si>
  <si>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</si>
  <si>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</si>
  <si>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</si>
  <si>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</si>
  <si>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</si>
  <si>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</si>
  <si>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</si>
  <si>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</si>
  <si>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</si>
  <si>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</si>
  <si>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</si>
  <si>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</si>
  <si>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</si>
  <si>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</si>
  <si>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</si>
  <si>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</si>
  <si>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</si>
  <si>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</si>
  <si>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</si>
  <si>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</si>
  <si>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</si>
  <si>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</si>
  <si>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</si>
  <si>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</si>
  <si>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</si>
  <si>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</si>
  <si>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</si>
  <si>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</si>
  <si>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</si>
  <si>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</si>
  <si>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</si>
  <si>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</si>
  <si>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</si>
  <si>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</si>
  <si>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</si>
  <si>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</si>
  <si>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</si>
  <si>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</si>
  <si>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</si>
  <si>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</si>
  <si>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</si>
  <si>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</si>
  <si>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</si>
  <si>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</si>
  <si>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</si>
  <si>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</si>
  <si>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</si>
  <si>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</si>
  <si>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</si>
  <si>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</si>
  <si>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</si>
  <si>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</si>
  <si>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</si>
  <si>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</si>
  <si>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</si>
  <si>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</si>
  <si>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</si>
  <si>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</si>
  <si>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</si>
  <si>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</si>
  <si>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</si>
  <si>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</si>
  <si>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</si>
  <si>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</si>
  <si>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</si>
  <si>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</si>
  <si>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</si>
  <si>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</si>
  <si>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</si>
  <si>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</si>
  <si>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</si>
  <si>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</si>
  <si>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</si>
  <si>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</si>
  <si>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</si>
  <si>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</si>
  <si>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</si>
  <si>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</si>
  <si>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</si>
  <si>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</si>
  <si>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</si>
  <si>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</si>
  <si>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</si>
  <si>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</si>
  <si>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</si>
  <si>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</si>
  <si>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</si>
  <si>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</si>
  <si>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</si>
  <si>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</si>
  <si>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27/10/16 - VENCIMENTO 10/11/16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</si>
</sst>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526151</v>
      </c>
      <c r="C7" s="10">
        <f>C8+C20+C24</f>
        <v>387154</v>
      </c>
      <c r="D7" s="10">
        <f>D8+D20+D24</f>
        <v>389685</v>
      </c>
      <c r="E7" s="10">
        <f>E8+E20+E24</f>
        <v>56986</v>
      </c>
      <c r="F7" s="10">
        <f aca="true" t="shared" si="0" ref="F7:M7">F8+F20+F24</f>
        <v>335593</v>
      </c>
      <c r="G7" s="10">
        <f t="shared" si="0"/>
        <v>530699</v>
      </c>
      <c r="H7" s="10">
        <f t="shared" si="0"/>
        <v>484275</v>
      </c>
      <c r="I7" s="10">
        <f t="shared" si="0"/>
        <v>433079</v>
      </c>
      <c r="J7" s="10">
        <f t="shared" si="0"/>
        <v>307618</v>
      </c>
      <c r="K7" s="10">
        <f t="shared" si="0"/>
        <v>375376</v>
      </c>
      <c r="L7" s="10">
        <f t="shared" si="0"/>
        <v>156692</v>
      </c>
      <c r="M7" s="10">
        <f t="shared" si="0"/>
        <v>92562</v>
      </c>
      <c r="N7" s="10">
        <f>+N8+N20+N24</f>
        <v>4075870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221265</v>
      </c>
      <c r="C8" s="12">
        <f>+C9+C12+C16</f>
        <v>174487</v>
      </c>
      <c r="D8" s="12">
        <f>+D9+D12+D16</f>
        <v>192303</v>
      </c>
      <c r="E8" s="12">
        <f>+E9+E12+E16</f>
        <v>25337</v>
      </c>
      <c r="F8" s="12">
        <f aca="true" t="shared" si="1" ref="F8:M8">+F9+F12+F16</f>
        <v>148842</v>
      </c>
      <c r="G8" s="12">
        <f t="shared" si="1"/>
        <v>247310</v>
      </c>
      <c r="H8" s="12">
        <f t="shared" si="1"/>
        <v>221400</v>
      </c>
      <c r="I8" s="12">
        <f t="shared" si="1"/>
        <v>202610</v>
      </c>
      <c r="J8" s="12">
        <f t="shared" si="1"/>
        <v>145006</v>
      </c>
      <c r="K8" s="12">
        <f t="shared" si="1"/>
        <v>166091</v>
      </c>
      <c r="L8" s="12">
        <f t="shared" si="1"/>
        <v>79076</v>
      </c>
      <c r="M8" s="12">
        <f t="shared" si="1"/>
        <v>48641</v>
      </c>
      <c r="N8" s="12">
        <f>SUM(B8:M8)</f>
        <v>1872368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18229</v>
      </c>
      <c r="C9" s="14">
        <v>18696</v>
      </c>
      <c r="D9" s="14">
        <v>12293</v>
      </c>
      <c r="E9" s="14">
        <v>1415</v>
      </c>
      <c r="F9" s="14">
        <v>10133</v>
      </c>
      <c r="G9" s="14">
        <v>19846</v>
      </c>
      <c r="H9" s="14">
        <v>24503</v>
      </c>
      <c r="I9" s="14">
        <v>11293</v>
      </c>
      <c r="J9" s="14">
        <v>14959</v>
      </c>
      <c r="K9" s="14">
        <v>11533</v>
      </c>
      <c r="L9" s="14">
        <v>8280</v>
      </c>
      <c r="M9" s="14">
        <v>5367</v>
      </c>
      <c r="N9" s="12">
        <f aca="true" t="shared" si="2" ref="N9:N19">SUM(B9:M9)</f>
        <v>156547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18229</v>
      </c>
      <c r="C10" s="14">
        <f>+C9-C11</f>
        <v>18696</v>
      </c>
      <c r="D10" s="14">
        <f>+D9-D11</f>
        <v>12293</v>
      </c>
      <c r="E10" s="14">
        <f>+E9-E11</f>
        <v>1415</v>
      </c>
      <c r="F10" s="14">
        <f aca="true" t="shared" si="3" ref="F10:M10">+F9-F11</f>
        <v>10133</v>
      </c>
      <c r="G10" s="14">
        <f t="shared" si="3"/>
        <v>19846</v>
      </c>
      <c r="H10" s="14">
        <f t="shared" si="3"/>
        <v>24503</v>
      </c>
      <c r="I10" s="14">
        <f t="shared" si="3"/>
        <v>11293</v>
      </c>
      <c r="J10" s="14">
        <f t="shared" si="3"/>
        <v>14959</v>
      </c>
      <c r="K10" s="14">
        <f t="shared" si="3"/>
        <v>11533</v>
      </c>
      <c r="L10" s="14">
        <f t="shared" si="3"/>
        <v>8280</v>
      </c>
      <c r="M10" s="14">
        <f t="shared" si="3"/>
        <v>5367</v>
      </c>
      <c r="N10" s="12">
        <f t="shared" si="2"/>
        <v>156547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168921</v>
      </c>
      <c r="C12" s="14">
        <f>C13+C14+C15</f>
        <v>132003</v>
      </c>
      <c r="D12" s="14">
        <f>D13+D14+D15</f>
        <v>154056</v>
      </c>
      <c r="E12" s="14">
        <f>E13+E14+E15</f>
        <v>20547</v>
      </c>
      <c r="F12" s="14">
        <f aca="true" t="shared" si="4" ref="F12:M12">F13+F14+F15</f>
        <v>117029</v>
      </c>
      <c r="G12" s="14">
        <f t="shared" si="4"/>
        <v>191591</v>
      </c>
      <c r="H12" s="14">
        <f t="shared" si="4"/>
        <v>166070</v>
      </c>
      <c r="I12" s="14">
        <f t="shared" si="4"/>
        <v>158938</v>
      </c>
      <c r="J12" s="14">
        <f t="shared" si="4"/>
        <v>108550</v>
      </c>
      <c r="K12" s="14">
        <f t="shared" si="4"/>
        <v>125652</v>
      </c>
      <c r="L12" s="14">
        <f t="shared" si="4"/>
        <v>60230</v>
      </c>
      <c r="M12" s="14">
        <f t="shared" si="4"/>
        <v>37522</v>
      </c>
      <c r="N12" s="12">
        <f t="shared" si="2"/>
        <v>1441109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85004</v>
      </c>
      <c r="C13" s="14">
        <v>67785</v>
      </c>
      <c r="D13" s="14">
        <v>76656</v>
      </c>
      <c r="E13" s="14">
        <v>10317</v>
      </c>
      <c r="F13" s="14">
        <v>57943</v>
      </c>
      <c r="G13" s="14">
        <v>96623</v>
      </c>
      <c r="H13" s="14">
        <v>88397</v>
      </c>
      <c r="I13" s="14">
        <v>82988</v>
      </c>
      <c r="J13" s="14">
        <v>54408</v>
      </c>
      <c r="K13" s="14">
        <v>62555</v>
      </c>
      <c r="L13" s="14">
        <v>29699</v>
      </c>
      <c r="M13" s="14">
        <v>17901</v>
      </c>
      <c r="N13" s="12">
        <f t="shared" si="2"/>
        <v>730276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79011</v>
      </c>
      <c r="C14" s="14">
        <v>58284</v>
      </c>
      <c r="D14" s="14">
        <v>74105</v>
      </c>
      <c r="E14" s="14">
        <v>9464</v>
      </c>
      <c r="F14" s="14">
        <v>54863</v>
      </c>
      <c r="G14" s="14">
        <v>86539</v>
      </c>
      <c r="H14" s="14">
        <v>71629</v>
      </c>
      <c r="I14" s="14">
        <v>72850</v>
      </c>
      <c r="J14" s="14">
        <v>50576</v>
      </c>
      <c r="K14" s="14">
        <v>59714</v>
      </c>
      <c r="L14" s="14">
        <v>28388</v>
      </c>
      <c r="M14" s="14">
        <v>18645</v>
      </c>
      <c r="N14" s="12">
        <f t="shared" si="2"/>
        <v>664068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4906</v>
      </c>
      <c r="C15" s="14">
        <v>5934</v>
      </c>
      <c r="D15" s="14">
        <v>3295</v>
      </c>
      <c r="E15" s="14">
        <v>766</v>
      </c>
      <c r="F15" s="14">
        <v>4223</v>
      </c>
      <c r="G15" s="14">
        <v>8429</v>
      </c>
      <c r="H15" s="14">
        <v>6044</v>
      </c>
      <c r="I15" s="14">
        <v>3100</v>
      </c>
      <c r="J15" s="14">
        <v>3566</v>
      </c>
      <c r="K15" s="14">
        <v>3383</v>
      </c>
      <c r="L15" s="14">
        <v>2143</v>
      </c>
      <c r="M15" s="14">
        <v>976</v>
      </c>
      <c r="N15" s="12">
        <f t="shared" si="2"/>
        <v>46765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34115</v>
      </c>
      <c r="C16" s="14">
        <f>C17+C18+C19</f>
        <v>23788</v>
      </c>
      <c r="D16" s="14">
        <f>D17+D18+D19</f>
        <v>25954</v>
      </c>
      <c r="E16" s="14">
        <f>E17+E18+E19</f>
        <v>3375</v>
      </c>
      <c r="F16" s="14">
        <f aca="true" t="shared" si="5" ref="F16:M16">F17+F18+F19</f>
        <v>21680</v>
      </c>
      <c r="G16" s="14">
        <f t="shared" si="5"/>
        <v>35873</v>
      </c>
      <c r="H16" s="14">
        <f t="shared" si="5"/>
        <v>30827</v>
      </c>
      <c r="I16" s="14">
        <f t="shared" si="5"/>
        <v>32379</v>
      </c>
      <c r="J16" s="14">
        <f t="shared" si="5"/>
        <v>21497</v>
      </c>
      <c r="K16" s="14">
        <f t="shared" si="5"/>
        <v>28906</v>
      </c>
      <c r="L16" s="14">
        <f t="shared" si="5"/>
        <v>10566</v>
      </c>
      <c r="M16" s="14">
        <f t="shared" si="5"/>
        <v>5752</v>
      </c>
      <c r="N16" s="12">
        <f t="shared" si="2"/>
        <v>274712</v>
      </c>
    </row>
    <row r="17" spans="1:25" ht="18.75" customHeight="1">
      <c r="A17" s="15" t="s">
        <v>16</v>
      </c>
      <c r="B17" s="14">
        <v>18766</v>
      </c>
      <c r="C17" s="14">
        <v>13724</v>
      </c>
      <c r="D17" s="14">
        <v>12584</v>
      </c>
      <c r="E17" s="14">
        <v>1857</v>
      </c>
      <c r="F17" s="14">
        <v>11703</v>
      </c>
      <c r="G17" s="14">
        <v>19773</v>
      </c>
      <c r="H17" s="14">
        <v>17138</v>
      </c>
      <c r="I17" s="14">
        <v>18371</v>
      </c>
      <c r="J17" s="14">
        <v>11597</v>
      </c>
      <c r="K17" s="14">
        <v>15889</v>
      </c>
      <c r="L17" s="14">
        <v>5960</v>
      </c>
      <c r="M17" s="14">
        <v>3103</v>
      </c>
      <c r="N17" s="12">
        <f t="shared" si="2"/>
        <v>150465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14163</v>
      </c>
      <c r="C18" s="14">
        <v>8656</v>
      </c>
      <c r="D18" s="14">
        <v>12507</v>
      </c>
      <c r="E18" s="14">
        <v>1388</v>
      </c>
      <c r="F18" s="14">
        <v>8818</v>
      </c>
      <c r="G18" s="14">
        <v>13977</v>
      </c>
      <c r="H18" s="14">
        <v>12259</v>
      </c>
      <c r="I18" s="14">
        <v>13331</v>
      </c>
      <c r="J18" s="14">
        <v>9124</v>
      </c>
      <c r="K18" s="14">
        <v>12329</v>
      </c>
      <c r="L18" s="14">
        <v>4265</v>
      </c>
      <c r="M18" s="14">
        <v>2452</v>
      </c>
      <c r="N18" s="12">
        <f t="shared" si="2"/>
        <v>113269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1186</v>
      </c>
      <c r="C19" s="14">
        <v>1408</v>
      </c>
      <c r="D19" s="14">
        <v>863</v>
      </c>
      <c r="E19" s="14">
        <v>130</v>
      </c>
      <c r="F19" s="14">
        <v>1159</v>
      </c>
      <c r="G19" s="14">
        <v>2123</v>
      </c>
      <c r="H19" s="14">
        <v>1430</v>
      </c>
      <c r="I19" s="14">
        <v>677</v>
      </c>
      <c r="J19" s="14">
        <v>776</v>
      </c>
      <c r="K19" s="14">
        <v>688</v>
      </c>
      <c r="L19" s="14">
        <v>341</v>
      </c>
      <c r="M19" s="14">
        <v>197</v>
      </c>
      <c r="N19" s="12">
        <f t="shared" si="2"/>
        <v>10978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124176</v>
      </c>
      <c r="C20" s="18">
        <f>C21+C22+C23</f>
        <v>78444</v>
      </c>
      <c r="D20" s="18">
        <f>D21+D22+D23</f>
        <v>73244</v>
      </c>
      <c r="E20" s="18">
        <f>E21+E22+E23</f>
        <v>10736</v>
      </c>
      <c r="F20" s="18">
        <f aca="true" t="shared" si="6" ref="F20:M20">F21+F22+F23</f>
        <v>62852</v>
      </c>
      <c r="G20" s="18">
        <f t="shared" si="6"/>
        <v>101679</v>
      </c>
      <c r="H20" s="18">
        <f t="shared" si="6"/>
        <v>107622</v>
      </c>
      <c r="I20" s="18">
        <f t="shared" si="6"/>
        <v>100707</v>
      </c>
      <c r="J20" s="18">
        <f t="shared" si="6"/>
        <v>65830</v>
      </c>
      <c r="K20" s="18">
        <f t="shared" si="6"/>
        <v>100282</v>
      </c>
      <c r="L20" s="18">
        <f t="shared" si="6"/>
        <v>39875</v>
      </c>
      <c r="M20" s="18">
        <f t="shared" si="6"/>
        <v>22641</v>
      </c>
      <c r="N20" s="12">
        <f aca="true" t="shared" si="7" ref="N20:N26">SUM(B20:M20)</f>
        <v>888088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68358</v>
      </c>
      <c r="C21" s="14">
        <v>46545</v>
      </c>
      <c r="D21" s="14">
        <v>42636</v>
      </c>
      <c r="E21" s="14">
        <v>6185</v>
      </c>
      <c r="F21" s="14">
        <v>35904</v>
      </c>
      <c r="G21" s="14">
        <v>60146</v>
      </c>
      <c r="H21" s="14">
        <v>64748</v>
      </c>
      <c r="I21" s="14">
        <v>58591</v>
      </c>
      <c r="J21" s="14">
        <v>37314</v>
      </c>
      <c r="K21" s="14">
        <v>54618</v>
      </c>
      <c r="L21" s="14">
        <v>22017</v>
      </c>
      <c r="M21" s="14">
        <v>12124</v>
      </c>
      <c r="N21" s="12">
        <f t="shared" si="7"/>
        <v>509186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53376</v>
      </c>
      <c r="C22" s="14">
        <v>29608</v>
      </c>
      <c r="D22" s="14">
        <v>29332</v>
      </c>
      <c r="E22" s="14">
        <v>4247</v>
      </c>
      <c r="F22" s="14">
        <v>25466</v>
      </c>
      <c r="G22" s="14">
        <v>38633</v>
      </c>
      <c r="H22" s="14">
        <v>40507</v>
      </c>
      <c r="I22" s="14">
        <v>40415</v>
      </c>
      <c r="J22" s="14">
        <v>27074</v>
      </c>
      <c r="K22" s="14">
        <v>43745</v>
      </c>
      <c r="L22" s="14">
        <v>16917</v>
      </c>
      <c r="M22" s="14">
        <v>10041</v>
      </c>
      <c r="N22" s="12">
        <f t="shared" si="7"/>
        <v>359361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2442</v>
      </c>
      <c r="C23" s="14">
        <v>2291</v>
      </c>
      <c r="D23" s="14">
        <v>1276</v>
      </c>
      <c r="E23" s="14">
        <v>304</v>
      </c>
      <c r="F23" s="14">
        <v>1482</v>
      </c>
      <c r="G23" s="14">
        <v>2900</v>
      </c>
      <c r="H23" s="14">
        <v>2367</v>
      </c>
      <c r="I23" s="14">
        <v>1701</v>
      </c>
      <c r="J23" s="14">
        <v>1442</v>
      </c>
      <c r="K23" s="14">
        <v>1919</v>
      </c>
      <c r="L23" s="14">
        <v>941</v>
      </c>
      <c r="M23" s="14">
        <v>476</v>
      </c>
      <c r="N23" s="12">
        <f t="shared" si="7"/>
        <v>19541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180710</v>
      </c>
      <c r="C24" s="14">
        <f>C25+C26</f>
        <v>134223</v>
      </c>
      <c r="D24" s="14">
        <f>D25+D26</f>
        <v>124138</v>
      </c>
      <c r="E24" s="14">
        <f>E25+E26</f>
        <v>20913</v>
      </c>
      <c r="F24" s="14">
        <f aca="true" t="shared" si="8" ref="F24:M24">F25+F26</f>
        <v>123899</v>
      </c>
      <c r="G24" s="14">
        <f t="shared" si="8"/>
        <v>181710</v>
      </c>
      <c r="H24" s="14">
        <f t="shared" si="8"/>
        <v>155253</v>
      </c>
      <c r="I24" s="14">
        <f t="shared" si="8"/>
        <v>129762</v>
      </c>
      <c r="J24" s="14">
        <f t="shared" si="8"/>
        <v>96782</v>
      </c>
      <c r="K24" s="14">
        <f t="shared" si="8"/>
        <v>109003</v>
      </c>
      <c r="L24" s="14">
        <f t="shared" si="8"/>
        <v>37741</v>
      </c>
      <c r="M24" s="14">
        <f t="shared" si="8"/>
        <v>21280</v>
      </c>
      <c r="N24" s="12">
        <f t="shared" si="7"/>
        <v>1315414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72965</v>
      </c>
      <c r="C25" s="14">
        <v>61323</v>
      </c>
      <c r="D25" s="14">
        <v>55895</v>
      </c>
      <c r="E25" s="14">
        <v>10685</v>
      </c>
      <c r="F25" s="14">
        <v>55326</v>
      </c>
      <c r="G25" s="14">
        <v>85703</v>
      </c>
      <c r="H25" s="14">
        <v>75802</v>
      </c>
      <c r="I25" s="14">
        <v>52751</v>
      </c>
      <c r="J25" s="14">
        <v>44590</v>
      </c>
      <c r="K25" s="14">
        <v>44708</v>
      </c>
      <c r="L25" s="14">
        <v>15754</v>
      </c>
      <c r="M25" s="14">
        <v>7828</v>
      </c>
      <c r="N25" s="12">
        <f t="shared" si="7"/>
        <v>583330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107745</v>
      </c>
      <c r="C26" s="14">
        <v>72900</v>
      </c>
      <c r="D26" s="14">
        <v>68243</v>
      </c>
      <c r="E26" s="14">
        <v>10228</v>
      </c>
      <c r="F26" s="14">
        <v>68573</v>
      </c>
      <c r="G26" s="14">
        <v>96007</v>
      </c>
      <c r="H26" s="14">
        <v>79451</v>
      </c>
      <c r="I26" s="14">
        <v>77011</v>
      </c>
      <c r="J26" s="14">
        <v>52192</v>
      </c>
      <c r="K26" s="14">
        <v>64295</v>
      </c>
      <c r="L26" s="14">
        <v>21987</v>
      </c>
      <c r="M26" s="14">
        <v>13452</v>
      </c>
      <c r="N26" s="12">
        <f t="shared" si="7"/>
        <v>732084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1067663.4257844598</v>
      </c>
      <c r="C36" s="61">
        <f aca="true" t="shared" si="11" ref="C36:M36">C37+C38+C39+C40</f>
        <v>759096.821197</v>
      </c>
      <c r="D36" s="61">
        <f t="shared" si="11"/>
        <v>717323.20573425</v>
      </c>
      <c r="E36" s="61">
        <f t="shared" si="11"/>
        <v>143898.73534239997</v>
      </c>
      <c r="F36" s="61">
        <f t="shared" si="11"/>
        <v>711149.2834856501</v>
      </c>
      <c r="G36" s="61">
        <f t="shared" si="11"/>
        <v>891795.2646000001</v>
      </c>
      <c r="H36" s="61">
        <f t="shared" si="11"/>
        <v>952512.4075000001</v>
      </c>
      <c r="I36" s="61">
        <f t="shared" si="11"/>
        <v>831421.6084321999</v>
      </c>
      <c r="J36" s="61">
        <f t="shared" si="11"/>
        <v>665199.7502974</v>
      </c>
      <c r="K36" s="61">
        <f t="shared" si="11"/>
        <v>776120.70430976</v>
      </c>
      <c r="L36" s="61">
        <f t="shared" si="11"/>
        <v>384623.06282955996</v>
      </c>
      <c r="M36" s="61">
        <f t="shared" si="11"/>
        <v>222588.16947072002</v>
      </c>
      <c r="N36" s="61">
        <f>N37+N38+N39+N40</f>
        <v>8123392.4389834</v>
      </c>
    </row>
    <row r="37" spans="1:14" ht="18.75" customHeight="1">
      <c r="A37" s="58" t="s">
        <v>55</v>
      </c>
      <c r="B37" s="55">
        <f aca="true" t="shared" si="12" ref="B37:M37">B29*B7</f>
        <v>1067665.6091999998</v>
      </c>
      <c r="C37" s="55">
        <f t="shared" si="12"/>
        <v>758976.7015999999</v>
      </c>
      <c r="D37" s="55">
        <f t="shared" si="12"/>
        <v>707200.338</v>
      </c>
      <c r="E37" s="55">
        <f t="shared" si="12"/>
        <v>143610.41859999998</v>
      </c>
      <c r="F37" s="55">
        <f t="shared" si="12"/>
        <v>711121.567</v>
      </c>
      <c r="G37" s="55">
        <f t="shared" si="12"/>
        <v>891839.6695000001</v>
      </c>
      <c r="H37" s="55">
        <f t="shared" si="12"/>
        <v>952326.7875</v>
      </c>
      <c r="I37" s="55">
        <f t="shared" si="12"/>
        <v>831338.4484</v>
      </c>
      <c r="J37" s="55">
        <f t="shared" si="12"/>
        <v>665039.3542000001</v>
      </c>
      <c r="K37" s="55">
        <f t="shared" si="12"/>
        <v>775864.6544</v>
      </c>
      <c r="L37" s="55">
        <f t="shared" si="12"/>
        <v>384506.4988</v>
      </c>
      <c r="M37" s="55">
        <f t="shared" si="12"/>
        <v>222546.81660000002</v>
      </c>
      <c r="N37" s="57">
        <f>SUM(B37:M37)</f>
        <v>8112036.8638</v>
      </c>
    </row>
    <row r="38" spans="1:14" ht="18.75" customHeight="1">
      <c r="A38" s="58" t="s">
        <v>56</v>
      </c>
      <c r="B38" s="55">
        <f aca="true" t="shared" si="13" ref="B38:M38">B30*B7</f>
        <v>-3259.26341554</v>
      </c>
      <c r="C38" s="55">
        <f t="shared" si="13"/>
        <v>-2272.400403</v>
      </c>
      <c r="D38" s="55">
        <f t="shared" si="13"/>
        <v>-2162.73226575</v>
      </c>
      <c r="E38" s="55">
        <f t="shared" si="13"/>
        <v>-357.9632576</v>
      </c>
      <c r="F38" s="55">
        <f t="shared" si="13"/>
        <v>-2133.68351435</v>
      </c>
      <c r="G38" s="55">
        <f t="shared" si="13"/>
        <v>-2706.5649000000003</v>
      </c>
      <c r="H38" s="55">
        <f t="shared" si="13"/>
        <v>-2711.94</v>
      </c>
      <c r="I38" s="55">
        <f t="shared" si="13"/>
        <v>-2463.4399678</v>
      </c>
      <c r="J38" s="55">
        <f t="shared" si="13"/>
        <v>-1958.2039026</v>
      </c>
      <c r="K38" s="55">
        <f t="shared" si="13"/>
        <v>-2346.19009024</v>
      </c>
      <c r="L38" s="55">
        <f t="shared" si="13"/>
        <v>-1154.59597044</v>
      </c>
      <c r="M38" s="55">
        <f t="shared" si="13"/>
        <v>-677.68712928</v>
      </c>
      <c r="N38" s="25">
        <f>SUM(B38:M38)</f>
        <v>-24204.6648166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-69270.2</v>
      </c>
      <c r="C42" s="25">
        <f aca="true" t="shared" si="15" ref="C42:M42">+C43+C46+C54+C55</f>
        <v>-71044.8</v>
      </c>
      <c r="D42" s="25">
        <f t="shared" si="15"/>
        <v>-46713.4</v>
      </c>
      <c r="E42" s="25">
        <f t="shared" si="15"/>
        <v>-5377</v>
      </c>
      <c r="F42" s="25">
        <f t="shared" si="15"/>
        <v>-38505.4</v>
      </c>
      <c r="G42" s="25">
        <f t="shared" si="15"/>
        <v>-75414.8</v>
      </c>
      <c r="H42" s="25">
        <f t="shared" si="15"/>
        <v>-93111.4</v>
      </c>
      <c r="I42" s="25">
        <f t="shared" si="15"/>
        <v>-42913.4</v>
      </c>
      <c r="J42" s="25">
        <f t="shared" si="15"/>
        <v>-56844.2</v>
      </c>
      <c r="K42" s="25">
        <f t="shared" si="15"/>
        <v>-43825.4</v>
      </c>
      <c r="L42" s="25">
        <f t="shared" si="15"/>
        <v>-31464</v>
      </c>
      <c r="M42" s="25">
        <f t="shared" si="15"/>
        <v>-20394.6</v>
      </c>
      <c r="N42" s="25">
        <f>+N43+N46+N54+N55</f>
        <v>-594878.6</v>
      </c>
    </row>
    <row r="43" spans="1:14" ht="18.75" customHeight="1">
      <c r="A43" s="17" t="s">
        <v>60</v>
      </c>
      <c r="B43" s="26">
        <f>B44+B45</f>
        <v>-69270.2</v>
      </c>
      <c r="C43" s="26">
        <f>C44+C45</f>
        <v>-71044.8</v>
      </c>
      <c r="D43" s="26">
        <f>D44+D45</f>
        <v>-46713.4</v>
      </c>
      <c r="E43" s="26">
        <f>E44+E45</f>
        <v>-5377</v>
      </c>
      <c r="F43" s="26">
        <f aca="true" t="shared" si="16" ref="F43:M43">F44+F45</f>
        <v>-38505.4</v>
      </c>
      <c r="G43" s="26">
        <f t="shared" si="16"/>
        <v>-75414.8</v>
      </c>
      <c r="H43" s="26">
        <f t="shared" si="16"/>
        <v>-93111.4</v>
      </c>
      <c r="I43" s="26">
        <f t="shared" si="16"/>
        <v>-42913.4</v>
      </c>
      <c r="J43" s="26">
        <f t="shared" si="16"/>
        <v>-56844.2</v>
      </c>
      <c r="K43" s="26">
        <f t="shared" si="16"/>
        <v>-43825.4</v>
      </c>
      <c r="L43" s="26">
        <f t="shared" si="16"/>
        <v>-31464</v>
      </c>
      <c r="M43" s="26">
        <f t="shared" si="16"/>
        <v>-20394.6</v>
      </c>
      <c r="N43" s="25">
        <f aca="true" t="shared" si="17" ref="N43:N55">SUM(B43:M43)</f>
        <v>-594878.6</v>
      </c>
    </row>
    <row r="44" spans="1:25" ht="18.75" customHeight="1">
      <c r="A44" s="13" t="s">
        <v>61</v>
      </c>
      <c r="B44" s="20">
        <f>ROUND(-B9*$D$3,2)</f>
        <v>-69270.2</v>
      </c>
      <c r="C44" s="20">
        <f>ROUND(-C9*$D$3,2)</f>
        <v>-71044.8</v>
      </c>
      <c r="D44" s="20">
        <f>ROUND(-D9*$D$3,2)</f>
        <v>-46713.4</v>
      </c>
      <c r="E44" s="20">
        <f>ROUND(-E9*$D$3,2)</f>
        <v>-5377</v>
      </c>
      <c r="F44" s="20">
        <f aca="true" t="shared" si="18" ref="F44:M44">ROUND(-F9*$D$3,2)</f>
        <v>-38505.4</v>
      </c>
      <c r="G44" s="20">
        <f t="shared" si="18"/>
        <v>-75414.8</v>
      </c>
      <c r="H44" s="20">
        <f t="shared" si="18"/>
        <v>-93111.4</v>
      </c>
      <c r="I44" s="20">
        <f t="shared" si="18"/>
        <v>-42913.4</v>
      </c>
      <c r="J44" s="20">
        <f t="shared" si="18"/>
        <v>-56844.2</v>
      </c>
      <c r="K44" s="20">
        <f t="shared" si="18"/>
        <v>-43825.4</v>
      </c>
      <c r="L44" s="20">
        <f t="shared" si="18"/>
        <v>-31464</v>
      </c>
      <c r="M44" s="20">
        <f t="shared" si="18"/>
        <v>-20394.6</v>
      </c>
      <c r="N44" s="47">
        <f t="shared" si="17"/>
        <v>-594878.6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998393.2257844598</v>
      </c>
      <c r="C57" s="29">
        <f t="shared" si="21"/>
        <v>688052.0211969999</v>
      </c>
      <c r="D57" s="29">
        <f t="shared" si="21"/>
        <v>670609.80573425</v>
      </c>
      <c r="E57" s="29">
        <f t="shared" si="21"/>
        <v>138521.73534239997</v>
      </c>
      <c r="F57" s="29">
        <f t="shared" si="21"/>
        <v>672643.8834856501</v>
      </c>
      <c r="G57" s="29">
        <f t="shared" si="21"/>
        <v>816380.4646000001</v>
      </c>
      <c r="H57" s="29">
        <f t="shared" si="21"/>
        <v>859401.0075000001</v>
      </c>
      <c r="I57" s="29">
        <f t="shared" si="21"/>
        <v>788508.2084321999</v>
      </c>
      <c r="J57" s="29">
        <f t="shared" si="21"/>
        <v>608355.5502974001</v>
      </c>
      <c r="K57" s="29">
        <f t="shared" si="21"/>
        <v>732295.30430976</v>
      </c>
      <c r="L57" s="29">
        <f t="shared" si="21"/>
        <v>353159.06282955996</v>
      </c>
      <c r="M57" s="29">
        <f t="shared" si="21"/>
        <v>202193.56947072002</v>
      </c>
      <c r="N57" s="29">
        <f>SUM(B57:M57)</f>
        <v>7528513.838983401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998393.2300000001</v>
      </c>
      <c r="C60" s="36">
        <f aca="true" t="shared" si="22" ref="C60:M60">SUM(C61:C74)</f>
        <v>688052.02</v>
      </c>
      <c r="D60" s="36">
        <f t="shared" si="22"/>
        <v>670609.81</v>
      </c>
      <c r="E60" s="36">
        <f t="shared" si="22"/>
        <v>138521.74</v>
      </c>
      <c r="F60" s="36">
        <f t="shared" si="22"/>
        <v>672643.89</v>
      </c>
      <c r="G60" s="36">
        <f t="shared" si="22"/>
        <v>816380.47</v>
      </c>
      <c r="H60" s="36">
        <f t="shared" si="22"/>
        <v>859401.01</v>
      </c>
      <c r="I60" s="36">
        <f t="shared" si="22"/>
        <v>788508.21</v>
      </c>
      <c r="J60" s="36">
        <f t="shared" si="22"/>
        <v>608355.55</v>
      </c>
      <c r="K60" s="36">
        <f t="shared" si="22"/>
        <v>732295.3</v>
      </c>
      <c r="L60" s="36">
        <f t="shared" si="22"/>
        <v>353159.06</v>
      </c>
      <c r="M60" s="36">
        <f t="shared" si="22"/>
        <v>202193.57</v>
      </c>
      <c r="N60" s="29">
        <f>SUM(N61:N74)</f>
        <v>7528513.859999999</v>
      </c>
    </row>
    <row r="61" spans="1:15" ht="18.75" customHeight="1">
      <c r="A61" s="17" t="s">
        <v>75</v>
      </c>
      <c r="B61" s="36">
        <v>191122.92</v>
      </c>
      <c r="C61" s="36">
        <v>197613.78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388736.7</v>
      </c>
      <c r="O61"/>
    </row>
    <row r="62" spans="1:15" ht="18.75" customHeight="1">
      <c r="A62" s="17" t="s">
        <v>76</v>
      </c>
      <c r="B62" s="36">
        <v>807270.31</v>
      </c>
      <c r="C62" s="36">
        <v>490438.24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1297708.55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670609.81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670609.81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138521.74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138521.74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672643.89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672643.89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816380.47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816380.47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667748.5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667748.5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191652.51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191652.51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788508.21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788508.21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608355.55</v>
      </c>
      <c r="K70" s="35">
        <v>0</v>
      </c>
      <c r="L70" s="35">
        <v>0</v>
      </c>
      <c r="M70" s="35">
        <v>0</v>
      </c>
      <c r="N70" s="29">
        <f t="shared" si="23"/>
        <v>608355.55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732295.3</v>
      </c>
      <c r="L71" s="35">
        <v>0</v>
      </c>
      <c r="M71" s="62"/>
      <c r="N71" s="26">
        <f t="shared" si="23"/>
        <v>732295.3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353159.06</v>
      </c>
      <c r="M72" s="35">
        <v>0</v>
      </c>
      <c r="N72" s="29">
        <f t="shared" si="23"/>
        <v>353159.06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202193.57</v>
      </c>
      <c r="N73" s="26">
        <f t="shared" si="23"/>
        <v>202193.57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2.277704752691317</v>
      </c>
      <c r="C78" s="45">
        <v>2.243589644827053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1.9786721443371589</v>
      </c>
      <c r="C79" s="45">
        <v>1.866148711568485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1.8147965811726139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2.5251594311304526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2.1190825895821725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1.680416327522758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1.9770324579064922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1.9330587433234023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1.9197920204678591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2.162421413237847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2.06758211582456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2.4546439054295046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2.4047467586128217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2016-11-09T19:46:43Z</dcterms:modified>
  <cp:category/>
  <cp:version/>
  <cp:contentType/>
  <cp:contentStatus/>
</cp:coreProperties>
</file>