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<sst xmlns="http://schemas.openxmlformats.org/spreadsheetml/2006/main" count="106" uniqueCount="104">
  <si>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</si>
  <si>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</si>
  <si>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</si>
  <si>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</si>
  <si>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</si>
  <si>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</si>
  <si>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</si>
  <si>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</si>
  <si>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</si>
  <si>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</si>
  <si>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</si>
  <si>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</si>
  <si>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</si>
  <si>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</si>
  <si>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</si>
  <si>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</si>
  <si>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</si>
  <si>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</si>
  <si>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</si>
  <si>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</si>
  <si>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</si>
  <si>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</si>
  <si>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</si>
  <si>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</si>
  <si>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</si>
  <si>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</si>
  <si>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</si>
  <si>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</si>
  <si>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</si>
  <si>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</si>
  <si>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</si>
  <si>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</si>
  <si>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</si>
  <si>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</si>
  <si>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</si>
  <si>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</si>
  <si>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</si>
  <si>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</si>
  <si>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</si>
  <si>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</si>
  <si>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</si>
  <si>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</si>
  <si>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</si>
  <si>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</si>
  <si>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</si>
  <si>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</si>
  <si>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</si>
  <si>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</si>
  <si>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</si>
  <si>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</si>
  <si>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</si>
  <si>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</si>
  <si>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</si>
  <si>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</si>
  <si>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</si>
  <si>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</si>
  <si>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</si>
  <si>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</si>
  <si>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</si>
  <si>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</si>
  <si>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</si>
  <si>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</si>
  <si>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</si>
  <si>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</si>
  <si>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</si>
  <si>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</si>
  <si>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</si>
  <si>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</si>
  <si>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</si>
  <si>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</si>
  <si>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</si>
  <si>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</si>
  <si>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</si>
  <si>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</si>
  <si>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</si>
  <si>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</si>
  <si>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</si>
  <si>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</si>
  <si>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</si>
  <si>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</si>
  <si>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</si>
  <si>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</si>
  <si>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</si>
  <si>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</si>
  <si>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</si>
  <si>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</si>
  <si>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</si>
  <si>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</si>
  <si>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</si>
  <si>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</si>
  <si>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</si>
  <si>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</si>
  <si>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</si>
  <si>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</si>
  <si>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</si>
  <si>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</si>
  <si>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</si>
  <si>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</si>
  <si>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</si>
  <si>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</si>
  <si>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</si>
  <si>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</si>
  <si>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26/10/16 - VENCIMENTO 09/11/16</t>
  </si>
  <si>
    <t xml:space="preserve">               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</si>
</sst>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102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539785</v>
      </c>
      <c r="C7" s="10">
        <f>C8+C20+C24</f>
        <v>395390</v>
      </c>
      <c r="D7" s="10">
        <f>D8+D20+D24</f>
        <v>402823</v>
      </c>
      <c r="E7" s="10">
        <f>E8+E20+E24</f>
        <v>59553</v>
      </c>
      <c r="F7" s="10">
        <f aca="true" t="shared" si="0" ref="F7:M7">F8+F20+F24</f>
        <v>346786</v>
      </c>
      <c r="G7" s="10">
        <f t="shared" si="0"/>
        <v>546794</v>
      </c>
      <c r="H7" s="10">
        <f t="shared" si="0"/>
        <v>495846</v>
      </c>
      <c r="I7" s="10">
        <f t="shared" si="0"/>
        <v>438084</v>
      </c>
      <c r="J7" s="10">
        <f t="shared" si="0"/>
        <v>314729</v>
      </c>
      <c r="K7" s="10">
        <f t="shared" si="0"/>
        <v>381075</v>
      </c>
      <c r="L7" s="10">
        <f t="shared" si="0"/>
        <v>159527</v>
      </c>
      <c r="M7" s="10">
        <f t="shared" si="0"/>
        <v>92250</v>
      </c>
      <c r="N7" s="10">
        <f>+N8+N20+N24</f>
        <v>4172642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224206</v>
      </c>
      <c r="C8" s="12">
        <f>+C9+C12+C16</f>
        <v>176633</v>
      </c>
      <c r="D8" s="12">
        <f>+D9+D12+D16</f>
        <v>195372</v>
      </c>
      <c r="E8" s="12">
        <f>+E9+E12+E16</f>
        <v>25755</v>
      </c>
      <c r="F8" s="12">
        <f aca="true" t="shared" si="1" ref="F8:M8">+F9+F12+F16</f>
        <v>152036</v>
      </c>
      <c r="G8" s="12">
        <f t="shared" si="1"/>
        <v>251815</v>
      </c>
      <c r="H8" s="12">
        <f t="shared" si="1"/>
        <v>225421</v>
      </c>
      <c r="I8" s="12">
        <f t="shared" si="1"/>
        <v>203115</v>
      </c>
      <c r="J8" s="12">
        <f t="shared" si="1"/>
        <v>146408</v>
      </c>
      <c r="K8" s="12">
        <f t="shared" si="1"/>
        <v>166583</v>
      </c>
      <c r="L8" s="12">
        <f t="shared" si="1"/>
        <v>80169</v>
      </c>
      <c r="M8" s="12">
        <f t="shared" si="1"/>
        <v>48105</v>
      </c>
      <c r="N8" s="12">
        <f>SUM(B8:M8)</f>
        <v>1895618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18703</v>
      </c>
      <c r="C9" s="14">
        <v>18680</v>
      </c>
      <c r="D9" s="14">
        <v>12699</v>
      </c>
      <c r="E9" s="14">
        <v>1315</v>
      </c>
      <c r="F9" s="14">
        <v>10564</v>
      </c>
      <c r="G9" s="14">
        <v>20210</v>
      </c>
      <c r="H9" s="14">
        <v>24853</v>
      </c>
      <c r="I9" s="14">
        <v>11277</v>
      </c>
      <c r="J9" s="14">
        <v>15155</v>
      </c>
      <c r="K9" s="14">
        <v>11630</v>
      </c>
      <c r="L9" s="14">
        <v>8582</v>
      </c>
      <c r="M9" s="14">
        <v>5449</v>
      </c>
      <c r="N9" s="12">
        <f aca="true" t="shared" si="2" ref="N9:N19">SUM(B9:M9)</f>
        <v>159117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18703</v>
      </c>
      <c r="C10" s="14">
        <f>+C9-C11</f>
        <v>18680</v>
      </c>
      <c r="D10" s="14">
        <f>+D9-D11</f>
        <v>12699</v>
      </c>
      <c r="E10" s="14">
        <f>+E9-E11</f>
        <v>1315</v>
      </c>
      <c r="F10" s="14">
        <f aca="true" t="shared" si="3" ref="F10:M10">+F9-F11</f>
        <v>10564</v>
      </c>
      <c r="G10" s="14">
        <f t="shared" si="3"/>
        <v>20210</v>
      </c>
      <c r="H10" s="14">
        <f t="shared" si="3"/>
        <v>24853</v>
      </c>
      <c r="I10" s="14">
        <f t="shared" si="3"/>
        <v>11277</v>
      </c>
      <c r="J10" s="14">
        <f t="shared" si="3"/>
        <v>15155</v>
      </c>
      <c r="K10" s="14">
        <f t="shared" si="3"/>
        <v>11630</v>
      </c>
      <c r="L10" s="14">
        <f t="shared" si="3"/>
        <v>8582</v>
      </c>
      <c r="M10" s="14">
        <f t="shared" si="3"/>
        <v>5449</v>
      </c>
      <c r="N10" s="12">
        <f t="shared" si="2"/>
        <v>159117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170965</v>
      </c>
      <c r="C12" s="14">
        <f>C13+C14+C15</f>
        <v>134001</v>
      </c>
      <c r="D12" s="14">
        <f>D13+D14+D15</f>
        <v>156576</v>
      </c>
      <c r="E12" s="14">
        <f>E13+E14+E15</f>
        <v>20854</v>
      </c>
      <c r="F12" s="14">
        <f aca="true" t="shared" si="4" ref="F12:M12">F13+F14+F15</f>
        <v>119575</v>
      </c>
      <c r="G12" s="14">
        <f t="shared" si="4"/>
        <v>194882</v>
      </c>
      <c r="H12" s="14">
        <f t="shared" si="4"/>
        <v>169122</v>
      </c>
      <c r="I12" s="14">
        <f t="shared" si="4"/>
        <v>159937</v>
      </c>
      <c r="J12" s="14">
        <f t="shared" si="4"/>
        <v>109452</v>
      </c>
      <c r="K12" s="14">
        <f t="shared" si="4"/>
        <v>125857</v>
      </c>
      <c r="L12" s="14">
        <f t="shared" si="4"/>
        <v>60782</v>
      </c>
      <c r="M12" s="14">
        <f t="shared" si="4"/>
        <v>37008</v>
      </c>
      <c r="N12" s="12">
        <f t="shared" si="2"/>
        <v>1459011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86616</v>
      </c>
      <c r="C13" s="14">
        <v>69049</v>
      </c>
      <c r="D13" s="14">
        <v>78499</v>
      </c>
      <c r="E13" s="14">
        <v>10474</v>
      </c>
      <c r="F13" s="14">
        <v>59388</v>
      </c>
      <c r="G13" s="14">
        <v>98704</v>
      </c>
      <c r="H13" s="14">
        <v>89894</v>
      </c>
      <c r="I13" s="14">
        <v>83689</v>
      </c>
      <c r="J13" s="14">
        <v>55205</v>
      </c>
      <c r="K13" s="14">
        <v>62811</v>
      </c>
      <c r="L13" s="14">
        <v>30014</v>
      </c>
      <c r="M13" s="14">
        <v>17762</v>
      </c>
      <c r="N13" s="12">
        <f t="shared" si="2"/>
        <v>742105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79267</v>
      </c>
      <c r="C14" s="14">
        <v>58697</v>
      </c>
      <c r="D14" s="14">
        <v>74631</v>
      </c>
      <c r="E14" s="14">
        <v>9622</v>
      </c>
      <c r="F14" s="14">
        <v>55788</v>
      </c>
      <c r="G14" s="14">
        <v>87271</v>
      </c>
      <c r="H14" s="14">
        <v>72891</v>
      </c>
      <c r="I14" s="14">
        <v>72973</v>
      </c>
      <c r="J14" s="14">
        <v>50545</v>
      </c>
      <c r="K14" s="14">
        <v>59572</v>
      </c>
      <c r="L14" s="14">
        <v>28635</v>
      </c>
      <c r="M14" s="14">
        <v>18329</v>
      </c>
      <c r="N14" s="12">
        <f t="shared" si="2"/>
        <v>668221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5082</v>
      </c>
      <c r="C15" s="14">
        <v>6255</v>
      </c>
      <c r="D15" s="14">
        <v>3446</v>
      </c>
      <c r="E15" s="14">
        <v>758</v>
      </c>
      <c r="F15" s="14">
        <v>4399</v>
      </c>
      <c r="G15" s="14">
        <v>8907</v>
      </c>
      <c r="H15" s="14">
        <v>6337</v>
      </c>
      <c r="I15" s="14">
        <v>3275</v>
      </c>
      <c r="J15" s="14">
        <v>3702</v>
      </c>
      <c r="K15" s="14">
        <v>3474</v>
      </c>
      <c r="L15" s="14">
        <v>2133</v>
      </c>
      <c r="M15" s="14">
        <v>917</v>
      </c>
      <c r="N15" s="12">
        <f t="shared" si="2"/>
        <v>48685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34538</v>
      </c>
      <c r="C16" s="14">
        <f>C17+C18+C19</f>
        <v>23952</v>
      </c>
      <c r="D16" s="14">
        <f>D17+D18+D19</f>
        <v>26097</v>
      </c>
      <c r="E16" s="14">
        <f>E17+E18+E19</f>
        <v>3586</v>
      </c>
      <c r="F16" s="14">
        <f aca="true" t="shared" si="5" ref="F16:M16">F17+F18+F19</f>
        <v>21897</v>
      </c>
      <c r="G16" s="14">
        <f t="shared" si="5"/>
        <v>36723</v>
      </c>
      <c r="H16" s="14">
        <f t="shared" si="5"/>
        <v>31446</v>
      </c>
      <c r="I16" s="14">
        <f t="shared" si="5"/>
        <v>31901</v>
      </c>
      <c r="J16" s="14">
        <f t="shared" si="5"/>
        <v>21801</v>
      </c>
      <c r="K16" s="14">
        <f t="shared" si="5"/>
        <v>29096</v>
      </c>
      <c r="L16" s="14">
        <f t="shared" si="5"/>
        <v>10805</v>
      </c>
      <c r="M16" s="14">
        <f t="shared" si="5"/>
        <v>5648</v>
      </c>
      <c r="N16" s="12">
        <f t="shared" si="2"/>
        <v>277490</v>
      </c>
    </row>
    <row r="17" spans="1:25" ht="18.75" customHeight="1">
      <c r="A17" s="15" t="s">
        <v>16</v>
      </c>
      <c r="B17" s="14">
        <v>18948</v>
      </c>
      <c r="C17" s="14">
        <v>13839</v>
      </c>
      <c r="D17" s="14">
        <v>12702</v>
      </c>
      <c r="E17" s="14">
        <v>2004</v>
      </c>
      <c r="F17" s="14">
        <v>11846</v>
      </c>
      <c r="G17" s="14">
        <v>20151</v>
      </c>
      <c r="H17" s="14">
        <v>17369</v>
      </c>
      <c r="I17" s="14">
        <v>18026</v>
      </c>
      <c r="J17" s="14">
        <v>11792</v>
      </c>
      <c r="K17" s="14">
        <v>16247</v>
      </c>
      <c r="L17" s="14">
        <v>6116</v>
      </c>
      <c r="M17" s="14">
        <v>3061</v>
      </c>
      <c r="N17" s="12">
        <f t="shared" si="2"/>
        <v>152101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14393</v>
      </c>
      <c r="C18" s="14">
        <v>8682</v>
      </c>
      <c r="D18" s="14">
        <v>12513</v>
      </c>
      <c r="E18" s="14">
        <v>1457</v>
      </c>
      <c r="F18" s="14">
        <v>8924</v>
      </c>
      <c r="G18" s="14">
        <v>14442</v>
      </c>
      <c r="H18" s="14">
        <v>12547</v>
      </c>
      <c r="I18" s="14">
        <v>13192</v>
      </c>
      <c r="J18" s="14">
        <v>9242</v>
      </c>
      <c r="K18" s="14">
        <v>12179</v>
      </c>
      <c r="L18" s="14">
        <v>4340</v>
      </c>
      <c r="M18" s="14">
        <v>2402</v>
      </c>
      <c r="N18" s="12">
        <f t="shared" si="2"/>
        <v>114313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1197</v>
      </c>
      <c r="C19" s="14">
        <v>1431</v>
      </c>
      <c r="D19" s="14">
        <v>882</v>
      </c>
      <c r="E19" s="14">
        <v>125</v>
      </c>
      <c r="F19" s="14">
        <v>1127</v>
      </c>
      <c r="G19" s="14">
        <v>2130</v>
      </c>
      <c r="H19" s="14">
        <v>1530</v>
      </c>
      <c r="I19" s="14">
        <v>683</v>
      </c>
      <c r="J19" s="14">
        <v>767</v>
      </c>
      <c r="K19" s="14">
        <v>670</v>
      </c>
      <c r="L19" s="14">
        <v>349</v>
      </c>
      <c r="M19" s="14">
        <v>185</v>
      </c>
      <c r="N19" s="12">
        <f t="shared" si="2"/>
        <v>11076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127810</v>
      </c>
      <c r="C20" s="18">
        <f>C21+C22+C23</f>
        <v>79303</v>
      </c>
      <c r="D20" s="18">
        <f>D21+D22+D23</f>
        <v>75734</v>
      </c>
      <c r="E20" s="18">
        <f>E21+E22+E23</f>
        <v>11355</v>
      </c>
      <c r="F20" s="18">
        <f aca="true" t="shared" si="6" ref="F20:M20">F21+F22+F23</f>
        <v>64509</v>
      </c>
      <c r="G20" s="18">
        <f t="shared" si="6"/>
        <v>103455</v>
      </c>
      <c r="H20" s="18">
        <f t="shared" si="6"/>
        <v>108923</v>
      </c>
      <c r="I20" s="18">
        <f t="shared" si="6"/>
        <v>100604</v>
      </c>
      <c r="J20" s="18">
        <f t="shared" si="6"/>
        <v>66809</v>
      </c>
      <c r="K20" s="18">
        <f t="shared" si="6"/>
        <v>100243</v>
      </c>
      <c r="L20" s="18">
        <f t="shared" si="6"/>
        <v>40559</v>
      </c>
      <c r="M20" s="18">
        <f t="shared" si="6"/>
        <v>22386</v>
      </c>
      <c r="N20" s="12">
        <f aca="true" t="shared" si="7" ref="N20:N26">SUM(B20:M20)</f>
        <v>901690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71025</v>
      </c>
      <c r="C21" s="14">
        <v>47441</v>
      </c>
      <c r="D21" s="14">
        <v>44277</v>
      </c>
      <c r="E21" s="14">
        <v>6603</v>
      </c>
      <c r="F21" s="14">
        <v>37106</v>
      </c>
      <c r="G21" s="14">
        <v>61599</v>
      </c>
      <c r="H21" s="14">
        <v>65863</v>
      </c>
      <c r="I21" s="14">
        <v>58679</v>
      </c>
      <c r="J21" s="14">
        <v>38352</v>
      </c>
      <c r="K21" s="14">
        <v>54868</v>
      </c>
      <c r="L21" s="14">
        <v>22617</v>
      </c>
      <c r="M21" s="14">
        <v>12049</v>
      </c>
      <c r="N21" s="12">
        <f t="shared" si="7"/>
        <v>520479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54026</v>
      </c>
      <c r="C22" s="14">
        <v>29468</v>
      </c>
      <c r="D22" s="14">
        <v>30090</v>
      </c>
      <c r="E22" s="14">
        <v>4442</v>
      </c>
      <c r="F22" s="14">
        <v>25749</v>
      </c>
      <c r="G22" s="14">
        <v>38657</v>
      </c>
      <c r="H22" s="14">
        <v>40678</v>
      </c>
      <c r="I22" s="14">
        <v>40191</v>
      </c>
      <c r="J22" s="14">
        <v>26957</v>
      </c>
      <c r="K22" s="14">
        <v>43369</v>
      </c>
      <c r="L22" s="14">
        <v>17041</v>
      </c>
      <c r="M22" s="14">
        <v>9902</v>
      </c>
      <c r="N22" s="12">
        <f t="shared" si="7"/>
        <v>360570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2759</v>
      </c>
      <c r="C23" s="14">
        <v>2394</v>
      </c>
      <c r="D23" s="14">
        <v>1367</v>
      </c>
      <c r="E23" s="14">
        <v>310</v>
      </c>
      <c r="F23" s="14">
        <v>1654</v>
      </c>
      <c r="G23" s="14">
        <v>3199</v>
      </c>
      <c r="H23" s="14">
        <v>2382</v>
      </c>
      <c r="I23" s="14">
        <v>1734</v>
      </c>
      <c r="J23" s="14">
        <v>1500</v>
      </c>
      <c r="K23" s="14">
        <v>2006</v>
      </c>
      <c r="L23" s="14">
        <v>901</v>
      </c>
      <c r="M23" s="14">
        <v>435</v>
      </c>
      <c r="N23" s="12">
        <f t="shared" si="7"/>
        <v>20641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187769</v>
      </c>
      <c r="C24" s="14">
        <f>C25+C26</f>
        <v>139454</v>
      </c>
      <c r="D24" s="14">
        <f>D25+D26</f>
        <v>131717</v>
      </c>
      <c r="E24" s="14">
        <f>E25+E26</f>
        <v>22443</v>
      </c>
      <c r="F24" s="14">
        <f aca="true" t="shared" si="8" ref="F24:M24">F25+F26</f>
        <v>130241</v>
      </c>
      <c r="G24" s="14">
        <f t="shared" si="8"/>
        <v>191524</v>
      </c>
      <c r="H24" s="14">
        <f t="shared" si="8"/>
        <v>161502</v>
      </c>
      <c r="I24" s="14">
        <f t="shared" si="8"/>
        <v>134365</v>
      </c>
      <c r="J24" s="14">
        <f t="shared" si="8"/>
        <v>101512</v>
      </c>
      <c r="K24" s="14">
        <f t="shared" si="8"/>
        <v>114249</v>
      </c>
      <c r="L24" s="14">
        <f t="shared" si="8"/>
        <v>38799</v>
      </c>
      <c r="M24" s="14">
        <f t="shared" si="8"/>
        <v>21759</v>
      </c>
      <c r="N24" s="12">
        <f t="shared" si="7"/>
        <v>1375334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76468</v>
      </c>
      <c r="C25" s="14">
        <v>64498</v>
      </c>
      <c r="D25" s="14">
        <v>60824</v>
      </c>
      <c r="E25" s="14">
        <v>11467</v>
      </c>
      <c r="F25" s="14">
        <v>59307</v>
      </c>
      <c r="G25" s="14">
        <v>91774</v>
      </c>
      <c r="H25" s="14">
        <v>79747</v>
      </c>
      <c r="I25" s="14">
        <v>55608</v>
      </c>
      <c r="J25" s="14">
        <v>48201</v>
      </c>
      <c r="K25" s="14">
        <v>48040</v>
      </c>
      <c r="L25" s="14">
        <v>16582</v>
      </c>
      <c r="M25" s="14">
        <v>8058</v>
      </c>
      <c r="N25" s="12">
        <f t="shared" si="7"/>
        <v>620574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111301</v>
      </c>
      <c r="C26" s="14">
        <v>74956</v>
      </c>
      <c r="D26" s="14">
        <v>70893</v>
      </c>
      <c r="E26" s="14">
        <v>10976</v>
      </c>
      <c r="F26" s="14">
        <v>70934</v>
      </c>
      <c r="G26" s="14">
        <v>99750</v>
      </c>
      <c r="H26" s="14">
        <v>81755</v>
      </c>
      <c r="I26" s="14">
        <v>78757</v>
      </c>
      <c r="J26" s="14">
        <v>53311</v>
      </c>
      <c r="K26" s="14">
        <v>66209</v>
      </c>
      <c r="L26" s="14">
        <v>22217</v>
      </c>
      <c r="M26" s="14">
        <v>13701</v>
      </c>
      <c r="N26" s="12">
        <f t="shared" si="7"/>
        <v>754760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1095245.0822261</v>
      </c>
      <c r="C36" s="61">
        <f aca="true" t="shared" si="11" ref="C36:M36">C37+C38+C39+C40</f>
        <v>775194.334395</v>
      </c>
      <c r="D36" s="61">
        <f t="shared" si="11"/>
        <v>741093.13289115</v>
      </c>
      <c r="E36" s="61">
        <f t="shared" si="11"/>
        <v>150351.7071752</v>
      </c>
      <c r="F36" s="61">
        <f t="shared" si="11"/>
        <v>734796.0859513001</v>
      </c>
      <c r="G36" s="61">
        <f t="shared" si="11"/>
        <v>918760.8276000001</v>
      </c>
      <c r="H36" s="61">
        <f t="shared" si="11"/>
        <v>975201.9814</v>
      </c>
      <c r="I36" s="61">
        <f t="shared" si="11"/>
        <v>841000.7369912</v>
      </c>
      <c r="J36" s="61">
        <f t="shared" si="11"/>
        <v>680527.7547047001</v>
      </c>
      <c r="K36" s="61">
        <f t="shared" si="11"/>
        <v>787864.347292</v>
      </c>
      <c r="L36" s="61">
        <f t="shared" si="11"/>
        <v>391558.97943361</v>
      </c>
      <c r="M36" s="61">
        <f t="shared" si="11"/>
        <v>221840.31216000003</v>
      </c>
      <c r="N36" s="61">
        <f>N37+N38+N39+N40</f>
        <v>8313435.282220259</v>
      </c>
    </row>
    <row r="37" spans="1:14" ht="18.75" customHeight="1">
      <c r="A37" s="58" t="s">
        <v>55</v>
      </c>
      <c r="B37" s="55">
        <f aca="true" t="shared" si="12" ref="B37:M37">B29*B7</f>
        <v>1095331.7219999998</v>
      </c>
      <c r="C37" s="55">
        <f t="shared" si="12"/>
        <v>775122.556</v>
      </c>
      <c r="D37" s="55">
        <f t="shared" si="12"/>
        <v>731043.1804</v>
      </c>
      <c r="E37" s="55">
        <f t="shared" si="12"/>
        <v>150079.5153</v>
      </c>
      <c r="F37" s="55">
        <f t="shared" si="12"/>
        <v>734839.5340000001</v>
      </c>
      <c r="G37" s="55">
        <f t="shared" si="12"/>
        <v>918887.317</v>
      </c>
      <c r="H37" s="55">
        <f t="shared" si="12"/>
        <v>975081.159</v>
      </c>
      <c r="I37" s="55">
        <f t="shared" si="12"/>
        <v>840946.0464</v>
      </c>
      <c r="J37" s="55">
        <f t="shared" si="12"/>
        <v>680412.6251000001</v>
      </c>
      <c r="K37" s="55">
        <f t="shared" si="12"/>
        <v>787643.9175</v>
      </c>
      <c r="L37" s="55">
        <f t="shared" si="12"/>
        <v>391463.3053</v>
      </c>
      <c r="M37" s="55">
        <f t="shared" si="12"/>
        <v>221796.67500000002</v>
      </c>
      <c r="N37" s="57">
        <f>SUM(B37:M37)</f>
        <v>8302647.552999999</v>
      </c>
    </row>
    <row r="38" spans="1:14" ht="18.75" customHeight="1">
      <c r="A38" s="58" t="s">
        <v>56</v>
      </c>
      <c r="B38" s="55">
        <f aca="true" t="shared" si="13" ref="B38:M38">B30*B7</f>
        <v>-3343.7197739</v>
      </c>
      <c r="C38" s="55">
        <f t="shared" si="13"/>
        <v>-2320.7416049999997</v>
      </c>
      <c r="D38" s="55">
        <f t="shared" si="13"/>
        <v>-2235.6475088499997</v>
      </c>
      <c r="E38" s="55">
        <f t="shared" si="13"/>
        <v>-374.0881248</v>
      </c>
      <c r="F38" s="55">
        <f t="shared" si="13"/>
        <v>-2204.8480487</v>
      </c>
      <c r="G38" s="55">
        <f t="shared" si="13"/>
        <v>-2788.6494000000002</v>
      </c>
      <c r="H38" s="55">
        <f t="shared" si="13"/>
        <v>-2776.7376</v>
      </c>
      <c r="I38" s="55">
        <f t="shared" si="13"/>
        <v>-2491.9094088</v>
      </c>
      <c r="J38" s="55">
        <f t="shared" si="13"/>
        <v>-2003.4703953</v>
      </c>
      <c r="K38" s="55">
        <f t="shared" si="13"/>
        <v>-2381.810208</v>
      </c>
      <c r="L38" s="55">
        <f t="shared" si="13"/>
        <v>-1175.48586639</v>
      </c>
      <c r="M38" s="55">
        <f t="shared" si="13"/>
        <v>-675.40284</v>
      </c>
      <c r="N38" s="25">
        <f>SUM(B38:M38)</f>
        <v>-24772.510779739998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-71071.4</v>
      </c>
      <c r="C42" s="25">
        <f aca="true" t="shared" si="15" ref="C42:M42">+C43+C46+C54+C55</f>
        <v>-70984</v>
      </c>
      <c r="D42" s="25">
        <f t="shared" si="15"/>
        <v>-48256.2</v>
      </c>
      <c r="E42" s="25">
        <f t="shared" si="15"/>
        <v>-4997</v>
      </c>
      <c r="F42" s="25">
        <f t="shared" si="15"/>
        <v>-40143.2</v>
      </c>
      <c r="G42" s="25">
        <f t="shared" si="15"/>
        <v>-76798</v>
      </c>
      <c r="H42" s="25">
        <f t="shared" si="15"/>
        <v>-94441.4</v>
      </c>
      <c r="I42" s="25">
        <f t="shared" si="15"/>
        <v>-42852.6</v>
      </c>
      <c r="J42" s="25">
        <f t="shared" si="15"/>
        <v>-57589</v>
      </c>
      <c r="K42" s="25">
        <f t="shared" si="15"/>
        <v>-44194</v>
      </c>
      <c r="L42" s="25">
        <f t="shared" si="15"/>
        <v>-32611.6</v>
      </c>
      <c r="M42" s="25">
        <f t="shared" si="15"/>
        <v>-20706.2</v>
      </c>
      <c r="N42" s="25">
        <f>+N43+N46+N54+N55</f>
        <v>-604644.5999999999</v>
      </c>
    </row>
    <row r="43" spans="1:14" ht="18.75" customHeight="1">
      <c r="A43" s="17" t="s">
        <v>60</v>
      </c>
      <c r="B43" s="26">
        <f>B44+B45</f>
        <v>-71071.4</v>
      </c>
      <c r="C43" s="26">
        <f>C44+C45</f>
        <v>-70984</v>
      </c>
      <c r="D43" s="26">
        <f>D44+D45</f>
        <v>-48256.2</v>
      </c>
      <c r="E43" s="26">
        <f>E44+E45</f>
        <v>-4997</v>
      </c>
      <c r="F43" s="26">
        <f aca="true" t="shared" si="16" ref="F43:M43">F44+F45</f>
        <v>-40143.2</v>
      </c>
      <c r="G43" s="26">
        <f t="shared" si="16"/>
        <v>-76798</v>
      </c>
      <c r="H43" s="26">
        <f t="shared" si="16"/>
        <v>-94441.4</v>
      </c>
      <c r="I43" s="26">
        <f t="shared" si="16"/>
        <v>-42852.6</v>
      </c>
      <c r="J43" s="26">
        <f t="shared" si="16"/>
        <v>-57589</v>
      </c>
      <c r="K43" s="26">
        <f t="shared" si="16"/>
        <v>-44194</v>
      </c>
      <c r="L43" s="26">
        <f t="shared" si="16"/>
        <v>-32611.6</v>
      </c>
      <c r="M43" s="26">
        <f t="shared" si="16"/>
        <v>-20706.2</v>
      </c>
      <c r="N43" s="25">
        <f aca="true" t="shared" si="17" ref="N43:N55">SUM(B43:M43)</f>
        <v>-604644.5999999999</v>
      </c>
    </row>
    <row r="44" spans="1:25" ht="18.75" customHeight="1">
      <c r="A44" s="13" t="s">
        <v>61</v>
      </c>
      <c r="B44" s="20">
        <f>ROUND(-B9*$D$3,2)</f>
        <v>-71071.4</v>
      </c>
      <c r="C44" s="20">
        <f>ROUND(-C9*$D$3,2)</f>
        <v>-70984</v>
      </c>
      <c r="D44" s="20">
        <f>ROUND(-D9*$D$3,2)</f>
        <v>-48256.2</v>
      </c>
      <c r="E44" s="20">
        <f>ROUND(-E9*$D$3,2)</f>
        <v>-4997</v>
      </c>
      <c r="F44" s="20">
        <f aca="true" t="shared" si="18" ref="F44:M44">ROUND(-F9*$D$3,2)</f>
        <v>-40143.2</v>
      </c>
      <c r="G44" s="20">
        <f t="shared" si="18"/>
        <v>-76798</v>
      </c>
      <c r="H44" s="20">
        <f t="shared" si="18"/>
        <v>-94441.4</v>
      </c>
      <c r="I44" s="20">
        <f t="shared" si="18"/>
        <v>-42852.6</v>
      </c>
      <c r="J44" s="20">
        <f t="shared" si="18"/>
        <v>-57589</v>
      </c>
      <c r="K44" s="20">
        <f t="shared" si="18"/>
        <v>-44194</v>
      </c>
      <c r="L44" s="20">
        <f t="shared" si="18"/>
        <v>-32611.6</v>
      </c>
      <c r="M44" s="20">
        <f t="shared" si="18"/>
        <v>-20706.2</v>
      </c>
      <c r="N44" s="47">
        <f t="shared" si="17"/>
        <v>-604644.5999999999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1024173.6822260999</v>
      </c>
      <c r="C57" s="29">
        <f t="shared" si="21"/>
        <v>704210.334395</v>
      </c>
      <c r="D57" s="29">
        <f t="shared" si="21"/>
        <v>692836.93289115</v>
      </c>
      <c r="E57" s="29">
        <f t="shared" si="21"/>
        <v>145354.7071752</v>
      </c>
      <c r="F57" s="29">
        <f t="shared" si="21"/>
        <v>694652.8859513002</v>
      </c>
      <c r="G57" s="29">
        <f t="shared" si="21"/>
        <v>841962.8276000001</v>
      </c>
      <c r="H57" s="29">
        <f t="shared" si="21"/>
        <v>880760.5814</v>
      </c>
      <c r="I57" s="29">
        <f t="shared" si="21"/>
        <v>798148.1369912</v>
      </c>
      <c r="J57" s="29">
        <f t="shared" si="21"/>
        <v>622938.7547047001</v>
      </c>
      <c r="K57" s="29">
        <f t="shared" si="21"/>
        <v>743670.347292</v>
      </c>
      <c r="L57" s="29">
        <f t="shared" si="21"/>
        <v>358947.37943361</v>
      </c>
      <c r="M57" s="29">
        <f t="shared" si="21"/>
        <v>201134.11216000002</v>
      </c>
      <c r="N57" s="29">
        <f>SUM(B57:M57)</f>
        <v>7708790.682220259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1024173.68</v>
      </c>
      <c r="C60" s="36">
        <f aca="true" t="shared" si="22" ref="C60:M60">SUM(C61:C74)</f>
        <v>704210.3400000001</v>
      </c>
      <c r="D60" s="36">
        <f t="shared" si="22"/>
        <v>692836.93</v>
      </c>
      <c r="E60" s="36">
        <f t="shared" si="22"/>
        <v>145354.71</v>
      </c>
      <c r="F60" s="36">
        <f t="shared" si="22"/>
        <v>694652.88</v>
      </c>
      <c r="G60" s="36">
        <f t="shared" si="22"/>
        <v>841962.83</v>
      </c>
      <c r="H60" s="36">
        <f t="shared" si="22"/>
        <v>880760.5800000001</v>
      </c>
      <c r="I60" s="36">
        <f t="shared" si="22"/>
        <v>798148.13</v>
      </c>
      <c r="J60" s="36">
        <f t="shared" si="22"/>
        <v>622938.76</v>
      </c>
      <c r="K60" s="36">
        <f t="shared" si="22"/>
        <v>743670.35</v>
      </c>
      <c r="L60" s="36">
        <f t="shared" si="22"/>
        <v>358947.38</v>
      </c>
      <c r="M60" s="36">
        <f t="shared" si="22"/>
        <v>201134.12</v>
      </c>
      <c r="N60" s="29">
        <f>SUM(N61:N74)</f>
        <v>7708790.6899999995</v>
      </c>
    </row>
    <row r="61" spans="1:15" ht="18.75" customHeight="1">
      <c r="A61" s="17" t="s">
        <v>75</v>
      </c>
      <c r="B61" s="36">
        <v>196197.53</v>
      </c>
      <c r="C61" s="36">
        <v>204812.13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401009.66000000003</v>
      </c>
      <c r="O61"/>
    </row>
    <row r="62" spans="1:15" ht="18.75" customHeight="1">
      <c r="A62" s="17" t="s">
        <v>76</v>
      </c>
      <c r="B62" s="36">
        <v>827976.15</v>
      </c>
      <c r="C62" s="36">
        <v>499398.21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1327374.36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692836.93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692836.93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145354.71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145354.71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694652.88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694652.88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841962.83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841962.83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681552.53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681552.53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199208.05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199208.05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798148.13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798148.13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622938.76</v>
      </c>
      <c r="K70" s="35">
        <v>0</v>
      </c>
      <c r="L70" s="35">
        <v>0</v>
      </c>
      <c r="M70" s="35">
        <v>0</v>
      </c>
      <c r="N70" s="29">
        <f t="shared" si="23"/>
        <v>622938.76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743670.35</v>
      </c>
      <c r="L71" s="35">
        <v>0</v>
      </c>
      <c r="M71" s="62"/>
      <c r="N71" s="26">
        <f t="shared" si="23"/>
        <v>743670.35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358947.38</v>
      </c>
      <c r="M72" s="35">
        <v>0</v>
      </c>
      <c r="N72" s="29">
        <f t="shared" si="23"/>
        <v>358947.38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201134.12</v>
      </c>
      <c r="N73" s="26">
        <f t="shared" si="23"/>
        <v>201134.12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2.2759271150762923</v>
      </c>
      <c r="C78" s="45">
        <v>2.237407978538427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1.9785228958843823</v>
      </c>
      <c r="C79" s="45">
        <v>1.8660550984749527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1.8146156820517945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2.524670582089903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2.118874712218198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1.680268670833989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1.9770413768437995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1.9328654064108663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1.9197248404214717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2.1622658055174453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2.0674784420179755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2.4544997363055154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2.4047730315447158</v>
      </c>
      <c r="N90" s="51"/>
      <c r="Y90"/>
    </row>
    <row r="91" ht="21" customHeight="1">
      <c r="A91" s="40" t="s">
        <v>45</v>
      </c>
    </row>
    <row r="92" ht="14.25">
      <c r="I92" s="67" t="s">
        <v>103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2016-11-09T19:47:54Z</dcterms:modified>
  <cp:category/>
  <cp:version/>
  <cp:contentType/>
  <cp:contentStatus/>
</cp:coreProperties>
</file>