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<sst xmlns="http://schemas.openxmlformats.org/spreadsheetml/2006/main" count="105" uniqueCount="103">
  <si>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</si>
  <si>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</si>
  <si>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</si>
  <si>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</si>
  <si>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</si>
  <si>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</si>
  <si>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</si>
  <si>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</si>
  <si>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</si>
  <si>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</si>
  <si>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</si>
  <si>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</si>
  <si>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</si>
  <si>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</si>
  <si>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</si>
  <si>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</si>
  <si>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</si>
  <si>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</si>
  <si>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</si>
  <si>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</si>
  <si>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</si>
  <si>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</si>
  <si>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</si>
  <si>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</si>
  <si>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</si>
  <si>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</si>
  <si>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</si>
  <si>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</si>
  <si>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</si>
  <si>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</si>
  <si>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</si>
  <si>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</si>
  <si>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</si>
  <si>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</si>
  <si>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</si>
  <si>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</si>
  <si>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</si>
  <si>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</si>
  <si>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</si>
  <si>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</si>
  <si>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</si>
  <si>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</si>
  <si>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</si>
  <si>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</si>
  <si>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</si>
  <si>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</si>
  <si>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</si>
  <si>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</si>
  <si>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</si>
  <si>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</si>
  <si>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</si>
  <si>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</si>
  <si>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</si>
  <si>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</si>
  <si>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</si>
  <si>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</si>
  <si>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</si>
  <si>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</si>
  <si>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</si>
  <si>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</si>
  <si>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</si>
  <si>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</si>
  <si>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</si>
  <si>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</si>
  <si>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</si>
  <si>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</si>
  <si>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</si>
  <si>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</si>
  <si>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</si>
  <si>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</si>
  <si>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</si>
  <si>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</si>
  <si>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</si>
  <si>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</si>
  <si>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</si>
  <si>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</si>
  <si>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</si>
  <si>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</si>
  <si>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</si>
  <si>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</si>
  <si>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</si>
  <si>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</si>
  <si>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</si>
  <si>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</si>
  <si>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</si>
  <si>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</si>
  <si>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</si>
  <si>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</si>
  <si>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</si>
  <si>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</si>
  <si>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</si>
  <si>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</si>
  <si>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</si>
  <si>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</si>
  <si>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</si>
  <si>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</si>
  <si>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</si>
  <si>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</si>
  <si>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</si>
  <si>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</si>
  <si>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</si>
  <si>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</si>
  <si>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25/10/16 - VENCIMENTO 08/11/16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</si>
</sst>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510455</v>
      </c>
      <c r="C7" s="10">
        <f>C8+C20+C24</f>
        <v>377557</v>
      </c>
      <c r="D7" s="10">
        <f>D8+D20+D24</f>
        <v>386127</v>
      </c>
      <c r="E7" s="10">
        <f>E8+E20+E24</f>
        <v>51174</v>
      </c>
      <c r="F7" s="10">
        <f aca="true" t="shared" si="0" ref="F7:M7">F8+F20+F24</f>
        <v>332655</v>
      </c>
      <c r="G7" s="10">
        <f t="shared" si="0"/>
        <v>526930</v>
      </c>
      <c r="H7" s="10">
        <f t="shared" si="0"/>
        <v>482199</v>
      </c>
      <c r="I7" s="10">
        <f t="shared" si="0"/>
        <v>427775</v>
      </c>
      <c r="J7" s="10">
        <f t="shared" si="0"/>
        <v>305608</v>
      </c>
      <c r="K7" s="10">
        <f t="shared" si="0"/>
        <v>368076</v>
      </c>
      <c r="L7" s="10">
        <f t="shared" si="0"/>
        <v>155489</v>
      </c>
      <c r="M7" s="10">
        <f t="shared" si="0"/>
        <v>90231</v>
      </c>
      <c r="N7" s="10">
        <f>+N8+N20+N24</f>
        <v>4014276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214968</v>
      </c>
      <c r="C8" s="12">
        <f>+C9+C12+C16</f>
        <v>171350</v>
      </c>
      <c r="D8" s="12">
        <f>+D9+D12+D16</f>
        <v>190711</v>
      </c>
      <c r="E8" s="12">
        <f>+E9+E12+E16</f>
        <v>23062</v>
      </c>
      <c r="F8" s="12">
        <f aca="true" t="shared" si="1" ref="F8:M8">+F9+F12+F16</f>
        <v>147776</v>
      </c>
      <c r="G8" s="12">
        <f t="shared" si="1"/>
        <v>246091</v>
      </c>
      <c r="H8" s="12">
        <f t="shared" si="1"/>
        <v>220984</v>
      </c>
      <c r="I8" s="12">
        <f t="shared" si="1"/>
        <v>199174</v>
      </c>
      <c r="J8" s="12">
        <f t="shared" si="1"/>
        <v>143780</v>
      </c>
      <c r="K8" s="12">
        <f t="shared" si="1"/>
        <v>162561</v>
      </c>
      <c r="L8" s="12">
        <f t="shared" si="1"/>
        <v>78562</v>
      </c>
      <c r="M8" s="12">
        <f t="shared" si="1"/>
        <v>47436</v>
      </c>
      <c r="N8" s="12">
        <f>SUM(B8:M8)</f>
        <v>1846455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18130</v>
      </c>
      <c r="C9" s="14">
        <v>18436</v>
      </c>
      <c r="D9" s="14">
        <v>12950</v>
      </c>
      <c r="E9" s="14">
        <v>1260</v>
      </c>
      <c r="F9" s="14">
        <v>10397</v>
      </c>
      <c r="G9" s="14">
        <v>19916</v>
      </c>
      <c r="H9" s="14">
        <v>24946</v>
      </c>
      <c r="I9" s="14">
        <v>11526</v>
      </c>
      <c r="J9" s="14">
        <v>15599</v>
      </c>
      <c r="K9" s="14">
        <v>11857</v>
      </c>
      <c r="L9" s="14">
        <v>8452</v>
      </c>
      <c r="M9" s="14">
        <v>5389</v>
      </c>
      <c r="N9" s="12">
        <f aca="true" t="shared" si="2" ref="N9:N19">SUM(B9:M9)</f>
        <v>158858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18130</v>
      </c>
      <c r="C10" s="14">
        <f>+C9-C11</f>
        <v>18436</v>
      </c>
      <c r="D10" s="14">
        <f>+D9-D11</f>
        <v>12950</v>
      </c>
      <c r="E10" s="14">
        <f>+E9-E11</f>
        <v>1260</v>
      </c>
      <c r="F10" s="14">
        <f aca="true" t="shared" si="3" ref="F10:M10">+F9-F11</f>
        <v>10397</v>
      </c>
      <c r="G10" s="14">
        <f t="shared" si="3"/>
        <v>19916</v>
      </c>
      <c r="H10" s="14">
        <f t="shared" si="3"/>
        <v>24946</v>
      </c>
      <c r="I10" s="14">
        <f t="shared" si="3"/>
        <v>11526</v>
      </c>
      <c r="J10" s="14">
        <f t="shared" si="3"/>
        <v>15599</v>
      </c>
      <c r="K10" s="14">
        <f t="shared" si="3"/>
        <v>11857</v>
      </c>
      <c r="L10" s="14">
        <f t="shared" si="3"/>
        <v>8452</v>
      </c>
      <c r="M10" s="14">
        <f t="shared" si="3"/>
        <v>5389</v>
      </c>
      <c r="N10" s="12">
        <f t="shared" si="2"/>
        <v>158858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163767</v>
      </c>
      <c r="C12" s="14">
        <f>C13+C14+C15</f>
        <v>129527</v>
      </c>
      <c r="D12" s="14">
        <f>D13+D14+D15</f>
        <v>152293</v>
      </c>
      <c r="E12" s="14">
        <f>E13+E14+E15</f>
        <v>18734</v>
      </c>
      <c r="F12" s="14">
        <f aca="true" t="shared" si="4" ref="F12:M12">F13+F14+F15</f>
        <v>116046</v>
      </c>
      <c r="G12" s="14">
        <f t="shared" si="4"/>
        <v>190180</v>
      </c>
      <c r="H12" s="14">
        <f t="shared" si="4"/>
        <v>165531</v>
      </c>
      <c r="I12" s="14">
        <f t="shared" si="4"/>
        <v>156285</v>
      </c>
      <c r="J12" s="14">
        <f t="shared" si="4"/>
        <v>106959</v>
      </c>
      <c r="K12" s="14">
        <f t="shared" si="4"/>
        <v>122553</v>
      </c>
      <c r="L12" s="14">
        <f t="shared" si="4"/>
        <v>59696</v>
      </c>
      <c r="M12" s="14">
        <f t="shared" si="4"/>
        <v>36442</v>
      </c>
      <c r="N12" s="12">
        <f t="shared" si="2"/>
        <v>1418013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81388</v>
      </c>
      <c r="C13" s="14">
        <v>66052</v>
      </c>
      <c r="D13" s="14">
        <v>75792</v>
      </c>
      <c r="E13" s="14">
        <v>9390</v>
      </c>
      <c r="F13" s="14">
        <v>57088</v>
      </c>
      <c r="G13" s="14">
        <v>95466</v>
      </c>
      <c r="H13" s="14">
        <v>87378</v>
      </c>
      <c r="I13" s="14">
        <v>81073</v>
      </c>
      <c r="J13" s="14">
        <v>53428</v>
      </c>
      <c r="K13" s="14">
        <v>60613</v>
      </c>
      <c r="L13" s="14">
        <v>29276</v>
      </c>
      <c r="M13" s="14">
        <v>17349</v>
      </c>
      <c r="N13" s="12">
        <f t="shared" si="2"/>
        <v>714293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77640</v>
      </c>
      <c r="C14" s="14">
        <v>57477</v>
      </c>
      <c r="D14" s="14">
        <v>73226</v>
      </c>
      <c r="E14" s="14">
        <v>8649</v>
      </c>
      <c r="F14" s="14">
        <v>54762</v>
      </c>
      <c r="G14" s="14">
        <v>86079</v>
      </c>
      <c r="H14" s="14">
        <v>72061</v>
      </c>
      <c r="I14" s="14">
        <v>72075</v>
      </c>
      <c r="J14" s="14">
        <v>49917</v>
      </c>
      <c r="K14" s="14">
        <v>58584</v>
      </c>
      <c r="L14" s="14">
        <v>28304</v>
      </c>
      <c r="M14" s="14">
        <v>18175</v>
      </c>
      <c r="N14" s="12">
        <f t="shared" si="2"/>
        <v>656949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4739</v>
      </c>
      <c r="C15" s="14">
        <v>5998</v>
      </c>
      <c r="D15" s="14">
        <v>3275</v>
      </c>
      <c r="E15" s="14">
        <v>695</v>
      </c>
      <c r="F15" s="14">
        <v>4196</v>
      </c>
      <c r="G15" s="14">
        <v>8635</v>
      </c>
      <c r="H15" s="14">
        <v>6092</v>
      </c>
      <c r="I15" s="14">
        <v>3137</v>
      </c>
      <c r="J15" s="14">
        <v>3614</v>
      </c>
      <c r="K15" s="14">
        <v>3356</v>
      </c>
      <c r="L15" s="14">
        <v>2116</v>
      </c>
      <c r="M15" s="14">
        <v>918</v>
      </c>
      <c r="N15" s="12">
        <f t="shared" si="2"/>
        <v>46771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33071</v>
      </c>
      <c r="C16" s="14">
        <f>C17+C18+C19</f>
        <v>23387</v>
      </c>
      <c r="D16" s="14">
        <f>D17+D18+D19</f>
        <v>25468</v>
      </c>
      <c r="E16" s="14">
        <f>E17+E18+E19</f>
        <v>3068</v>
      </c>
      <c r="F16" s="14">
        <f aca="true" t="shared" si="5" ref="F16:M16">F17+F18+F19</f>
        <v>21333</v>
      </c>
      <c r="G16" s="14">
        <f t="shared" si="5"/>
        <v>35995</v>
      </c>
      <c r="H16" s="14">
        <f t="shared" si="5"/>
        <v>30507</v>
      </c>
      <c r="I16" s="14">
        <f t="shared" si="5"/>
        <v>31363</v>
      </c>
      <c r="J16" s="14">
        <f t="shared" si="5"/>
        <v>21222</v>
      </c>
      <c r="K16" s="14">
        <f t="shared" si="5"/>
        <v>28151</v>
      </c>
      <c r="L16" s="14">
        <f t="shared" si="5"/>
        <v>10414</v>
      </c>
      <c r="M16" s="14">
        <f t="shared" si="5"/>
        <v>5605</v>
      </c>
      <c r="N16" s="12">
        <f t="shared" si="2"/>
        <v>269584</v>
      </c>
    </row>
    <row r="17" spans="1:25" ht="18.75" customHeight="1">
      <c r="A17" s="15" t="s">
        <v>16</v>
      </c>
      <c r="B17" s="14">
        <v>18081</v>
      </c>
      <c r="C17" s="14">
        <v>13558</v>
      </c>
      <c r="D17" s="14">
        <v>12281</v>
      </c>
      <c r="E17" s="14">
        <v>1684</v>
      </c>
      <c r="F17" s="14">
        <v>11393</v>
      </c>
      <c r="G17" s="14">
        <v>19721</v>
      </c>
      <c r="H17" s="14">
        <v>16967</v>
      </c>
      <c r="I17" s="14">
        <v>17625</v>
      </c>
      <c r="J17" s="14">
        <v>11510</v>
      </c>
      <c r="K17" s="14">
        <v>15492</v>
      </c>
      <c r="L17" s="14">
        <v>5940</v>
      </c>
      <c r="M17" s="14">
        <v>3010</v>
      </c>
      <c r="N17" s="12">
        <f t="shared" si="2"/>
        <v>147262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13839</v>
      </c>
      <c r="C18" s="14">
        <v>8474</v>
      </c>
      <c r="D18" s="14">
        <v>12352</v>
      </c>
      <c r="E18" s="14">
        <v>1269</v>
      </c>
      <c r="F18" s="14">
        <v>8813</v>
      </c>
      <c r="G18" s="14">
        <v>14201</v>
      </c>
      <c r="H18" s="14">
        <v>12115</v>
      </c>
      <c r="I18" s="14">
        <v>13091</v>
      </c>
      <c r="J18" s="14">
        <v>8944</v>
      </c>
      <c r="K18" s="14">
        <v>11977</v>
      </c>
      <c r="L18" s="14">
        <v>4109</v>
      </c>
      <c r="M18" s="14">
        <v>2426</v>
      </c>
      <c r="N18" s="12">
        <f t="shared" si="2"/>
        <v>111610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1151</v>
      </c>
      <c r="C19" s="14">
        <v>1355</v>
      </c>
      <c r="D19" s="14">
        <v>835</v>
      </c>
      <c r="E19" s="14">
        <v>115</v>
      </c>
      <c r="F19" s="14">
        <v>1127</v>
      </c>
      <c r="G19" s="14">
        <v>2073</v>
      </c>
      <c r="H19" s="14">
        <v>1425</v>
      </c>
      <c r="I19" s="14">
        <v>647</v>
      </c>
      <c r="J19" s="14">
        <v>768</v>
      </c>
      <c r="K19" s="14">
        <v>682</v>
      </c>
      <c r="L19" s="14">
        <v>365</v>
      </c>
      <c r="M19" s="14">
        <v>169</v>
      </c>
      <c r="N19" s="12">
        <f t="shared" si="2"/>
        <v>10712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120729</v>
      </c>
      <c r="C20" s="18">
        <f>C21+C22+C23</f>
        <v>76466</v>
      </c>
      <c r="D20" s="18">
        <f>D21+D22+D23</f>
        <v>72146</v>
      </c>
      <c r="E20" s="18">
        <f>E21+E22+E23</f>
        <v>9377</v>
      </c>
      <c r="F20" s="18">
        <f aca="true" t="shared" si="6" ref="F20:M20">F21+F22+F23</f>
        <v>62212</v>
      </c>
      <c r="G20" s="18">
        <f t="shared" si="6"/>
        <v>100178</v>
      </c>
      <c r="H20" s="18">
        <f t="shared" si="6"/>
        <v>106595</v>
      </c>
      <c r="I20" s="18">
        <f t="shared" si="6"/>
        <v>99098</v>
      </c>
      <c r="J20" s="18">
        <f t="shared" si="6"/>
        <v>65512</v>
      </c>
      <c r="K20" s="18">
        <f t="shared" si="6"/>
        <v>97708</v>
      </c>
      <c r="L20" s="18">
        <f t="shared" si="6"/>
        <v>39618</v>
      </c>
      <c r="M20" s="18">
        <f t="shared" si="6"/>
        <v>22033</v>
      </c>
      <c r="N20" s="12">
        <f aca="true" t="shared" si="7" ref="N20:N26">SUM(B20:M20)</f>
        <v>871672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65959</v>
      </c>
      <c r="C21" s="14">
        <v>45147</v>
      </c>
      <c r="D21" s="14">
        <v>42137</v>
      </c>
      <c r="E21" s="14">
        <v>5530</v>
      </c>
      <c r="F21" s="14">
        <v>35623</v>
      </c>
      <c r="G21" s="14">
        <v>59522</v>
      </c>
      <c r="H21" s="14">
        <v>64082</v>
      </c>
      <c r="I21" s="14">
        <v>57677</v>
      </c>
      <c r="J21" s="14">
        <v>37436</v>
      </c>
      <c r="K21" s="14">
        <v>53509</v>
      </c>
      <c r="L21" s="14">
        <v>21777</v>
      </c>
      <c r="M21" s="14">
        <v>11923</v>
      </c>
      <c r="N21" s="12">
        <f t="shared" si="7"/>
        <v>500322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52265</v>
      </c>
      <c r="C22" s="14">
        <v>29064</v>
      </c>
      <c r="D22" s="14">
        <v>28769</v>
      </c>
      <c r="E22" s="14">
        <v>3596</v>
      </c>
      <c r="F22" s="14">
        <v>25054</v>
      </c>
      <c r="G22" s="14">
        <v>37728</v>
      </c>
      <c r="H22" s="14">
        <v>40214</v>
      </c>
      <c r="I22" s="14">
        <v>39743</v>
      </c>
      <c r="J22" s="14">
        <v>26560</v>
      </c>
      <c r="K22" s="14">
        <v>42289</v>
      </c>
      <c r="L22" s="14">
        <v>16911</v>
      </c>
      <c r="M22" s="14">
        <v>9660</v>
      </c>
      <c r="N22" s="12">
        <f t="shared" si="7"/>
        <v>351853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2505</v>
      </c>
      <c r="C23" s="14">
        <v>2255</v>
      </c>
      <c r="D23" s="14">
        <v>1240</v>
      </c>
      <c r="E23" s="14">
        <v>251</v>
      </c>
      <c r="F23" s="14">
        <v>1535</v>
      </c>
      <c r="G23" s="14">
        <v>2928</v>
      </c>
      <c r="H23" s="14">
        <v>2299</v>
      </c>
      <c r="I23" s="14">
        <v>1678</v>
      </c>
      <c r="J23" s="14">
        <v>1516</v>
      </c>
      <c r="K23" s="14">
        <v>1910</v>
      </c>
      <c r="L23" s="14">
        <v>930</v>
      </c>
      <c r="M23" s="14">
        <v>450</v>
      </c>
      <c r="N23" s="12">
        <f t="shared" si="7"/>
        <v>19497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174758</v>
      </c>
      <c r="C24" s="14">
        <f>C25+C26</f>
        <v>129741</v>
      </c>
      <c r="D24" s="14">
        <f>D25+D26</f>
        <v>123270</v>
      </c>
      <c r="E24" s="14">
        <f>E25+E26</f>
        <v>18735</v>
      </c>
      <c r="F24" s="14">
        <f aca="true" t="shared" si="8" ref="F24:M24">F25+F26</f>
        <v>122667</v>
      </c>
      <c r="G24" s="14">
        <f t="shared" si="8"/>
        <v>180661</v>
      </c>
      <c r="H24" s="14">
        <f t="shared" si="8"/>
        <v>154620</v>
      </c>
      <c r="I24" s="14">
        <f t="shared" si="8"/>
        <v>129503</v>
      </c>
      <c r="J24" s="14">
        <f t="shared" si="8"/>
        <v>96316</v>
      </c>
      <c r="K24" s="14">
        <f t="shared" si="8"/>
        <v>107807</v>
      </c>
      <c r="L24" s="14">
        <f t="shared" si="8"/>
        <v>37309</v>
      </c>
      <c r="M24" s="14">
        <f t="shared" si="8"/>
        <v>20762</v>
      </c>
      <c r="N24" s="12">
        <f t="shared" si="7"/>
        <v>1296149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69354</v>
      </c>
      <c r="C25" s="14">
        <v>58819</v>
      </c>
      <c r="D25" s="14">
        <v>55868</v>
      </c>
      <c r="E25" s="14">
        <v>9562</v>
      </c>
      <c r="F25" s="14">
        <v>54718</v>
      </c>
      <c r="G25" s="14">
        <v>84748</v>
      </c>
      <c r="H25" s="14">
        <v>75602</v>
      </c>
      <c r="I25" s="14">
        <v>53190</v>
      </c>
      <c r="J25" s="14">
        <v>45016</v>
      </c>
      <c r="K25" s="14">
        <v>44040</v>
      </c>
      <c r="L25" s="14">
        <v>15700</v>
      </c>
      <c r="M25" s="14">
        <v>7531</v>
      </c>
      <c r="N25" s="12">
        <f t="shared" si="7"/>
        <v>574148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105404</v>
      </c>
      <c r="C26" s="14">
        <v>70922</v>
      </c>
      <c r="D26" s="14">
        <v>67402</v>
      </c>
      <c r="E26" s="14">
        <v>9173</v>
      </c>
      <c r="F26" s="14">
        <v>67949</v>
      </c>
      <c r="G26" s="14">
        <v>95913</v>
      </c>
      <c r="H26" s="14">
        <v>79018</v>
      </c>
      <c r="I26" s="14">
        <v>76313</v>
      </c>
      <c r="J26" s="14">
        <v>51300</v>
      </c>
      <c r="K26" s="14">
        <v>63767</v>
      </c>
      <c r="L26" s="14">
        <v>21609</v>
      </c>
      <c r="M26" s="14">
        <v>13231</v>
      </c>
      <c r="N26" s="12">
        <f t="shared" si="7"/>
        <v>722001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1035910.3320842999</v>
      </c>
      <c r="C36" s="61">
        <f aca="true" t="shared" si="11" ref="C36:M36">C37+C38+C39+C40</f>
        <v>740339.1919885001</v>
      </c>
      <c r="D36" s="61">
        <f t="shared" si="11"/>
        <v>710885.89405635</v>
      </c>
      <c r="E36" s="61">
        <f t="shared" si="11"/>
        <v>129288.42280159998</v>
      </c>
      <c r="F36" s="61">
        <f t="shared" si="11"/>
        <v>704942.3411427501</v>
      </c>
      <c r="G36" s="61">
        <f t="shared" si="11"/>
        <v>885480.6820000001</v>
      </c>
      <c r="H36" s="61">
        <f t="shared" si="11"/>
        <v>948441.5791</v>
      </c>
      <c r="I36" s="61">
        <f t="shared" si="11"/>
        <v>821270.220245</v>
      </c>
      <c r="J36" s="61">
        <f t="shared" si="11"/>
        <v>660867.1263544001</v>
      </c>
      <c r="K36" s="61">
        <f t="shared" si="11"/>
        <v>761077.96106176</v>
      </c>
      <c r="L36" s="61">
        <f t="shared" si="11"/>
        <v>381679.88551926997</v>
      </c>
      <c r="M36" s="61">
        <f t="shared" si="11"/>
        <v>217000.81244736002</v>
      </c>
      <c r="N36" s="61">
        <f>N37+N38+N39+N40</f>
        <v>7997184.44880129</v>
      </c>
    </row>
    <row r="37" spans="1:14" ht="18.75" customHeight="1">
      <c r="A37" s="58" t="s">
        <v>55</v>
      </c>
      <c r="B37" s="55">
        <f aca="true" t="shared" si="12" ref="B37:M37">B29*B7</f>
        <v>1035815.286</v>
      </c>
      <c r="C37" s="55">
        <f t="shared" si="12"/>
        <v>740162.7428</v>
      </c>
      <c r="D37" s="55">
        <f t="shared" si="12"/>
        <v>700743.2796</v>
      </c>
      <c r="E37" s="55">
        <f t="shared" si="12"/>
        <v>128963.59739999998</v>
      </c>
      <c r="F37" s="55">
        <f t="shared" si="12"/>
        <v>704895.9450000001</v>
      </c>
      <c r="G37" s="55">
        <f t="shared" si="12"/>
        <v>885505.8650000001</v>
      </c>
      <c r="H37" s="55">
        <f t="shared" si="12"/>
        <v>948244.3335</v>
      </c>
      <c r="I37" s="55">
        <f t="shared" si="12"/>
        <v>821156.89</v>
      </c>
      <c r="J37" s="55">
        <f t="shared" si="12"/>
        <v>660693.9352000001</v>
      </c>
      <c r="K37" s="55">
        <f t="shared" si="12"/>
        <v>760776.2844</v>
      </c>
      <c r="L37" s="55">
        <f t="shared" si="12"/>
        <v>381554.4571</v>
      </c>
      <c r="M37" s="55">
        <f t="shared" si="12"/>
        <v>216942.3933</v>
      </c>
      <c r="N37" s="57">
        <f>SUM(B37:M37)</f>
        <v>7985455.0093</v>
      </c>
    </row>
    <row r="38" spans="1:14" ht="18.75" customHeight="1">
      <c r="A38" s="58" t="s">
        <v>56</v>
      </c>
      <c r="B38" s="55">
        <f aca="true" t="shared" si="13" ref="B38:M38">B30*B7</f>
        <v>-3162.0339157</v>
      </c>
      <c r="C38" s="55">
        <f t="shared" si="13"/>
        <v>-2216.0708114999998</v>
      </c>
      <c r="D38" s="55">
        <f t="shared" si="13"/>
        <v>-2142.9855436499997</v>
      </c>
      <c r="E38" s="55">
        <f t="shared" si="13"/>
        <v>-321.4545984</v>
      </c>
      <c r="F38" s="55">
        <f t="shared" si="13"/>
        <v>-2115.0038572500002</v>
      </c>
      <c r="G38" s="55">
        <f t="shared" si="13"/>
        <v>-2687.3430000000003</v>
      </c>
      <c r="H38" s="55">
        <f t="shared" si="13"/>
        <v>-2700.3143999999998</v>
      </c>
      <c r="I38" s="55">
        <f t="shared" si="13"/>
        <v>-2433.269755</v>
      </c>
      <c r="J38" s="55">
        <f t="shared" si="13"/>
        <v>-1945.4088456</v>
      </c>
      <c r="K38" s="55">
        <f t="shared" si="13"/>
        <v>-2300.56333824</v>
      </c>
      <c r="L38" s="55">
        <f t="shared" si="13"/>
        <v>-1145.73158073</v>
      </c>
      <c r="M38" s="55">
        <f t="shared" si="13"/>
        <v>-660.6208526400001</v>
      </c>
      <c r="N38" s="25">
        <f>SUM(B38:M38)</f>
        <v>-23830.80049871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-68894</v>
      </c>
      <c r="C42" s="25">
        <f aca="true" t="shared" si="15" ref="C42:M42">+C43+C46+C54+C55</f>
        <v>-70056.8</v>
      </c>
      <c r="D42" s="25">
        <f t="shared" si="15"/>
        <v>-49210</v>
      </c>
      <c r="E42" s="25">
        <f t="shared" si="15"/>
        <v>-4788</v>
      </c>
      <c r="F42" s="25">
        <f t="shared" si="15"/>
        <v>-39508.6</v>
      </c>
      <c r="G42" s="25">
        <f t="shared" si="15"/>
        <v>-75680.8</v>
      </c>
      <c r="H42" s="25">
        <f t="shared" si="15"/>
        <v>-94794.8</v>
      </c>
      <c r="I42" s="25">
        <f t="shared" si="15"/>
        <v>-43798.8</v>
      </c>
      <c r="J42" s="25">
        <f t="shared" si="15"/>
        <v>-59276.2</v>
      </c>
      <c r="K42" s="25">
        <f t="shared" si="15"/>
        <v>-45056.6</v>
      </c>
      <c r="L42" s="25">
        <f t="shared" si="15"/>
        <v>-32117.6</v>
      </c>
      <c r="M42" s="25">
        <f t="shared" si="15"/>
        <v>-20478.2</v>
      </c>
      <c r="N42" s="25">
        <f>+N43+N46+N54+N55</f>
        <v>-603660.3999999999</v>
      </c>
    </row>
    <row r="43" spans="1:14" ht="18.75" customHeight="1">
      <c r="A43" s="17" t="s">
        <v>60</v>
      </c>
      <c r="B43" s="26">
        <f>B44+B45</f>
        <v>-68894</v>
      </c>
      <c r="C43" s="26">
        <f>C44+C45</f>
        <v>-70056.8</v>
      </c>
      <c r="D43" s="26">
        <f>D44+D45</f>
        <v>-49210</v>
      </c>
      <c r="E43" s="26">
        <f>E44+E45</f>
        <v>-4788</v>
      </c>
      <c r="F43" s="26">
        <f aca="true" t="shared" si="16" ref="F43:M43">F44+F45</f>
        <v>-39508.6</v>
      </c>
      <c r="G43" s="26">
        <f t="shared" si="16"/>
        <v>-75680.8</v>
      </c>
      <c r="H43" s="26">
        <f t="shared" si="16"/>
        <v>-94794.8</v>
      </c>
      <c r="I43" s="26">
        <f t="shared" si="16"/>
        <v>-43798.8</v>
      </c>
      <c r="J43" s="26">
        <f t="shared" si="16"/>
        <v>-59276.2</v>
      </c>
      <c r="K43" s="26">
        <f t="shared" si="16"/>
        <v>-45056.6</v>
      </c>
      <c r="L43" s="26">
        <f t="shared" si="16"/>
        <v>-32117.6</v>
      </c>
      <c r="M43" s="26">
        <f t="shared" si="16"/>
        <v>-20478.2</v>
      </c>
      <c r="N43" s="25">
        <f aca="true" t="shared" si="17" ref="N43:N55">SUM(B43:M43)</f>
        <v>-603660.3999999999</v>
      </c>
    </row>
    <row r="44" spans="1:25" ht="18.75" customHeight="1">
      <c r="A44" s="13" t="s">
        <v>61</v>
      </c>
      <c r="B44" s="20">
        <f>ROUND(-B9*$D$3,2)</f>
        <v>-68894</v>
      </c>
      <c r="C44" s="20">
        <f>ROUND(-C9*$D$3,2)</f>
        <v>-70056.8</v>
      </c>
      <c r="D44" s="20">
        <f>ROUND(-D9*$D$3,2)</f>
        <v>-49210</v>
      </c>
      <c r="E44" s="20">
        <f>ROUND(-E9*$D$3,2)</f>
        <v>-4788</v>
      </c>
      <c r="F44" s="20">
        <f aca="true" t="shared" si="18" ref="F44:M44">ROUND(-F9*$D$3,2)</f>
        <v>-39508.6</v>
      </c>
      <c r="G44" s="20">
        <f t="shared" si="18"/>
        <v>-75680.8</v>
      </c>
      <c r="H44" s="20">
        <f t="shared" si="18"/>
        <v>-94794.8</v>
      </c>
      <c r="I44" s="20">
        <f t="shared" si="18"/>
        <v>-43798.8</v>
      </c>
      <c r="J44" s="20">
        <f t="shared" si="18"/>
        <v>-59276.2</v>
      </c>
      <c r="K44" s="20">
        <f t="shared" si="18"/>
        <v>-45056.6</v>
      </c>
      <c r="L44" s="20">
        <f t="shared" si="18"/>
        <v>-32117.6</v>
      </c>
      <c r="M44" s="20">
        <f t="shared" si="18"/>
        <v>-20478.2</v>
      </c>
      <c r="N44" s="47">
        <f t="shared" si="17"/>
        <v>-603660.3999999999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967016.3320842999</v>
      </c>
      <c r="C57" s="29">
        <f t="shared" si="21"/>
        <v>670282.3919885</v>
      </c>
      <c r="D57" s="29">
        <f t="shared" si="21"/>
        <v>661675.89405635</v>
      </c>
      <c r="E57" s="29">
        <f t="shared" si="21"/>
        <v>124500.42280159998</v>
      </c>
      <c r="F57" s="29">
        <f t="shared" si="21"/>
        <v>665433.7411427501</v>
      </c>
      <c r="G57" s="29">
        <f t="shared" si="21"/>
        <v>809799.8820000001</v>
      </c>
      <c r="H57" s="29">
        <f t="shared" si="21"/>
        <v>853646.7790999999</v>
      </c>
      <c r="I57" s="29">
        <f t="shared" si="21"/>
        <v>777471.4202449999</v>
      </c>
      <c r="J57" s="29">
        <f t="shared" si="21"/>
        <v>601590.9263544001</v>
      </c>
      <c r="K57" s="29">
        <f t="shared" si="21"/>
        <v>716021.36106176</v>
      </c>
      <c r="L57" s="29">
        <f t="shared" si="21"/>
        <v>349562.28551927</v>
      </c>
      <c r="M57" s="29">
        <f t="shared" si="21"/>
        <v>196522.61244736</v>
      </c>
      <c r="N57" s="29">
        <f>SUM(B57:M57)</f>
        <v>7393524.04880129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967016.33</v>
      </c>
      <c r="C60" s="36">
        <f aca="true" t="shared" si="22" ref="C60:M60">SUM(C61:C74)</f>
        <v>670282.39</v>
      </c>
      <c r="D60" s="36">
        <f t="shared" si="22"/>
        <v>661675.89</v>
      </c>
      <c r="E60" s="36">
        <f t="shared" si="22"/>
        <v>124500.43</v>
      </c>
      <c r="F60" s="36">
        <f t="shared" si="22"/>
        <v>665433.75</v>
      </c>
      <c r="G60" s="36">
        <f t="shared" si="22"/>
        <v>809799.89</v>
      </c>
      <c r="H60" s="36">
        <f t="shared" si="22"/>
        <v>853646.79</v>
      </c>
      <c r="I60" s="36">
        <f t="shared" si="22"/>
        <v>777471.42</v>
      </c>
      <c r="J60" s="36">
        <f t="shared" si="22"/>
        <v>601590.93</v>
      </c>
      <c r="K60" s="36">
        <f t="shared" si="22"/>
        <v>716021.36</v>
      </c>
      <c r="L60" s="36">
        <f t="shared" si="22"/>
        <v>349562.29</v>
      </c>
      <c r="M60" s="36">
        <f t="shared" si="22"/>
        <v>196522.61</v>
      </c>
      <c r="N60" s="29">
        <f>SUM(N61:N74)</f>
        <v>7393524.080000001</v>
      </c>
    </row>
    <row r="61" spans="1:15" ht="18.75" customHeight="1">
      <c r="A61" s="17" t="s">
        <v>75</v>
      </c>
      <c r="B61" s="36">
        <v>188254.59</v>
      </c>
      <c r="C61" s="36">
        <v>192582.84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380837.43</v>
      </c>
      <c r="O61"/>
    </row>
    <row r="62" spans="1:15" ht="18.75" customHeight="1">
      <c r="A62" s="17" t="s">
        <v>76</v>
      </c>
      <c r="B62" s="36">
        <v>778761.74</v>
      </c>
      <c r="C62" s="36">
        <v>477699.55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1256461.29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661675.89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661675.89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124500.43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124500.43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665433.75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665433.75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809799.89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809799.89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661400.89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661400.89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192245.9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192245.9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777471.42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777471.42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601590.93</v>
      </c>
      <c r="K70" s="35">
        <v>0</v>
      </c>
      <c r="L70" s="35">
        <v>0</v>
      </c>
      <c r="M70" s="35">
        <v>0</v>
      </c>
      <c r="N70" s="29">
        <f t="shared" si="23"/>
        <v>601590.93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716021.36</v>
      </c>
      <c r="L71" s="35">
        <v>0</v>
      </c>
      <c r="M71" s="62"/>
      <c r="N71" s="26">
        <f t="shared" si="23"/>
        <v>716021.36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349562.29</v>
      </c>
      <c r="M72" s="35">
        <v>0</v>
      </c>
      <c r="N72" s="29">
        <f t="shared" si="23"/>
        <v>349562.29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196522.61</v>
      </c>
      <c r="N73" s="26">
        <f t="shared" si="23"/>
        <v>196522.61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2.271740416950693</v>
      </c>
      <c r="C78" s="45">
        <v>2.2436642019151503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1.9788884550285841</v>
      </c>
      <c r="C79" s="45">
        <v>1.8663022163474623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1.8148476901546642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2.5264474694493293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2.119139472254288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1.680452208073179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1.9771540231282265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1.9330466920233567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1.9198649295657764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2.1624667101463313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2.0677196042712915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2.4547066706922673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2.404947439874988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2016-11-07T18:02:19Z</dcterms:modified>
  <cp:category/>
  <cp:version/>
  <cp:contentType/>
  <cp:contentStatus/>
</cp:coreProperties>
</file>