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<sst xmlns="http://schemas.openxmlformats.org/spreadsheetml/2006/main" count="105" uniqueCount="103">
  <si>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</si>
  <si>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</si>
  <si>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</si>
  <si>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</si>
  <si>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</si>
  <si>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</si>
  <si>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</si>
  <si>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</si>
  <si>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</si>
  <si>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</si>
  <si>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</si>
  <si>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</si>
  <si>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</si>
  <si>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</si>
  <si>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</si>
  <si>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</si>
  <si>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</si>
  <si>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</si>
  <si>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</si>
  <si>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</si>
  <si>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</si>
  <si>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</si>
  <si>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</si>
  <si>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</si>
  <si>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</si>
  <si>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</si>
  <si>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</si>
  <si>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</si>
  <si>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</si>
  <si>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</si>
  <si>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</si>
  <si>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</si>
  <si>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</si>
  <si>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</si>
  <si>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</si>
  <si>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</si>
  <si>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</si>
  <si>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</si>
  <si>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</si>
  <si>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</si>
  <si>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</si>
  <si>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</si>
  <si>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</si>
  <si>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</si>
  <si>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</si>
  <si>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</si>
  <si>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</si>
  <si>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</si>
  <si>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</si>
  <si>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</si>
  <si>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</si>
  <si>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</si>
  <si>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</si>
  <si>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</si>
  <si>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</si>
  <si>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</si>
  <si>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</si>
  <si>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</si>
  <si>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</si>
  <si>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</si>
  <si>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</si>
  <si>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</si>
  <si>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</si>
  <si>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</si>
  <si>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</si>
  <si>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</si>
  <si>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</si>
  <si>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</si>
  <si>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</si>
  <si>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</si>
  <si>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</si>
  <si>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</si>
  <si>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</si>
  <si>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</si>
  <si>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</si>
  <si>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</si>
  <si>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</si>
  <si>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</si>
  <si>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</si>
  <si>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</si>
  <si>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</si>
  <si>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</si>
  <si>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</si>
  <si>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</si>
  <si>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</si>
  <si>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</si>
  <si>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</si>
  <si>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</si>
  <si>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</si>
  <si>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</si>
  <si>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</si>
  <si>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</si>
  <si>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</si>
  <si>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</si>
  <si>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</si>
  <si>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</si>
  <si>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</si>
  <si>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</si>
  <si>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</si>
  <si>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</si>
  <si>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</si>
  <si>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</si>
  <si>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23/10/16 - VENCIMENTO 04/11/16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</si>
</sst>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638175</xdr:colOff>
      <xdr:row>94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638175</xdr:colOff>
      <xdr:row>94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638175</xdr:colOff>
      <xdr:row>94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225889</v>
      </c>
      <c r="C7" s="10">
        <f>C8+C20+C24</f>
        <v>149185</v>
      </c>
      <c r="D7" s="10">
        <f>D8+D20+D24</f>
        <v>180993</v>
      </c>
      <c r="E7" s="10">
        <f>E8+E20+E24</f>
        <v>26287</v>
      </c>
      <c r="F7" s="10">
        <f aca="true" t="shared" si="0" ref="F7:M7">F8+F20+F24</f>
        <v>154258</v>
      </c>
      <c r="G7" s="10">
        <f t="shared" si="0"/>
        <v>219020</v>
      </c>
      <c r="H7" s="10">
        <f t="shared" si="0"/>
        <v>189161</v>
      </c>
      <c r="I7" s="10">
        <f t="shared" si="0"/>
        <v>201773</v>
      </c>
      <c r="J7" s="10">
        <f t="shared" si="0"/>
        <v>144251</v>
      </c>
      <c r="K7" s="10">
        <f t="shared" si="0"/>
        <v>188262</v>
      </c>
      <c r="L7" s="10">
        <f t="shared" si="0"/>
        <v>59978</v>
      </c>
      <c r="M7" s="10">
        <f t="shared" si="0"/>
        <v>31417</v>
      </c>
      <c r="N7" s="10">
        <f>+N8+N20+N24</f>
        <v>1770474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97675</v>
      </c>
      <c r="C8" s="12">
        <f>+C9+C12+C16</f>
        <v>68491</v>
      </c>
      <c r="D8" s="12">
        <f>+D9+D12+D16</f>
        <v>86123</v>
      </c>
      <c r="E8" s="12">
        <f>+E9+E12+E16</f>
        <v>11639</v>
      </c>
      <c r="F8" s="12">
        <f aca="true" t="shared" si="1" ref="F8:M8">+F9+F12+F16</f>
        <v>68817</v>
      </c>
      <c r="G8" s="12">
        <f t="shared" si="1"/>
        <v>101806</v>
      </c>
      <c r="H8" s="12">
        <f t="shared" si="1"/>
        <v>88643</v>
      </c>
      <c r="I8" s="12">
        <f t="shared" si="1"/>
        <v>94239</v>
      </c>
      <c r="J8" s="12">
        <f t="shared" si="1"/>
        <v>69009</v>
      </c>
      <c r="K8" s="12">
        <f t="shared" si="1"/>
        <v>88317</v>
      </c>
      <c r="L8" s="12">
        <f t="shared" si="1"/>
        <v>30911</v>
      </c>
      <c r="M8" s="12">
        <f t="shared" si="1"/>
        <v>17305</v>
      </c>
      <c r="N8" s="12">
        <f>SUM(B8:M8)</f>
        <v>822975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14381</v>
      </c>
      <c r="C9" s="14">
        <v>12566</v>
      </c>
      <c r="D9" s="14">
        <v>11132</v>
      </c>
      <c r="E9" s="14">
        <v>1041</v>
      </c>
      <c r="F9" s="14">
        <v>9167</v>
      </c>
      <c r="G9" s="14">
        <v>15340</v>
      </c>
      <c r="H9" s="14">
        <v>16904</v>
      </c>
      <c r="I9" s="14">
        <v>10255</v>
      </c>
      <c r="J9" s="14">
        <v>11862</v>
      </c>
      <c r="K9" s="14">
        <v>10249</v>
      </c>
      <c r="L9" s="14">
        <v>4862</v>
      </c>
      <c r="M9" s="14">
        <v>2739</v>
      </c>
      <c r="N9" s="12">
        <f aca="true" t="shared" si="2" ref="N9:N19">SUM(B9:M9)</f>
        <v>120498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14381</v>
      </c>
      <c r="C10" s="14">
        <f>+C9-C11</f>
        <v>12566</v>
      </c>
      <c r="D10" s="14">
        <f>+D9-D11</f>
        <v>11132</v>
      </c>
      <c r="E10" s="14">
        <f>+E9-E11</f>
        <v>1041</v>
      </c>
      <c r="F10" s="14">
        <f aca="true" t="shared" si="3" ref="F10:M10">+F9-F11</f>
        <v>9167</v>
      </c>
      <c r="G10" s="14">
        <f t="shared" si="3"/>
        <v>15340</v>
      </c>
      <c r="H10" s="14">
        <f t="shared" si="3"/>
        <v>16904</v>
      </c>
      <c r="I10" s="14">
        <f t="shared" si="3"/>
        <v>10255</v>
      </c>
      <c r="J10" s="14">
        <f t="shared" si="3"/>
        <v>11862</v>
      </c>
      <c r="K10" s="14">
        <f t="shared" si="3"/>
        <v>10249</v>
      </c>
      <c r="L10" s="14">
        <f t="shared" si="3"/>
        <v>4862</v>
      </c>
      <c r="M10" s="14">
        <f t="shared" si="3"/>
        <v>2739</v>
      </c>
      <c r="N10" s="12">
        <f t="shared" si="2"/>
        <v>120498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67248</v>
      </c>
      <c r="C12" s="14">
        <f>C13+C14+C15</f>
        <v>46345</v>
      </c>
      <c r="D12" s="14">
        <f>D13+D14+D15</f>
        <v>62712</v>
      </c>
      <c r="E12" s="14">
        <f>E13+E14+E15</f>
        <v>8778</v>
      </c>
      <c r="F12" s="14">
        <f aca="true" t="shared" si="4" ref="F12:M12">F13+F14+F15</f>
        <v>48950</v>
      </c>
      <c r="G12" s="14">
        <f t="shared" si="4"/>
        <v>71196</v>
      </c>
      <c r="H12" s="14">
        <f t="shared" si="4"/>
        <v>59349</v>
      </c>
      <c r="I12" s="14">
        <f t="shared" si="4"/>
        <v>67968</v>
      </c>
      <c r="J12" s="14">
        <f t="shared" si="4"/>
        <v>46091</v>
      </c>
      <c r="K12" s="14">
        <f t="shared" si="4"/>
        <v>61413</v>
      </c>
      <c r="L12" s="14">
        <f t="shared" si="4"/>
        <v>21675</v>
      </c>
      <c r="M12" s="14">
        <f t="shared" si="4"/>
        <v>12472</v>
      </c>
      <c r="N12" s="12">
        <f t="shared" si="2"/>
        <v>574197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32777</v>
      </c>
      <c r="C13" s="14">
        <v>23876</v>
      </c>
      <c r="D13" s="14">
        <v>31158</v>
      </c>
      <c r="E13" s="14">
        <v>4369</v>
      </c>
      <c r="F13" s="14">
        <v>24550</v>
      </c>
      <c r="G13" s="14">
        <v>35845</v>
      </c>
      <c r="H13" s="14">
        <v>30717</v>
      </c>
      <c r="I13" s="14">
        <v>34211</v>
      </c>
      <c r="J13" s="14">
        <v>21978</v>
      </c>
      <c r="K13" s="14">
        <v>28328</v>
      </c>
      <c r="L13" s="14">
        <v>9734</v>
      </c>
      <c r="M13" s="14">
        <v>5551</v>
      </c>
      <c r="N13" s="12">
        <f t="shared" si="2"/>
        <v>283094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33194</v>
      </c>
      <c r="C14" s="14">
        <v>21169</v>
      </c>
      <c r="D14" s="14">
        <v>30623</v>
      </c>
      <c r="E14" s="14">
        <v>4184</v>
      </c>
      <c r="F14" s="14">
        <v>23315</v>
      </c>
      <c r="G14" s="14">
        <v>33096</v>
      </c>
      <c r="H14" s="14">
        <v>27277</v>
      </c>
      <c r="I14" s="14">
        <v>32771</v>
      </c>
      <c r="J14" s="14">
        <v>23078</v>
      </c>
      <c r="K14" s="14">
        <v>32118</v>
      </c>
      <c r="L14" s="14">
        <v>11433</v>
      </c>
      <c r="M14" s="14">
        <v>6729</v>
      </c>
      <c r="N14" s="12">
        <f t="shared" si="2"/>
        <v>278987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1277</v>
      </c>
      <c r="C15" s="14">
        <v>1300</v>
      </c>
      <c r="D15" s="14">
        <v>931</v>
      </c>
      <c r="E15" s="14">
        <v>225</v>
      </c>
      <c r="F15" s="14">
        <v>1085</v>
      </c>
      <c r="G15" s="14">
        <v>2255</v>
      </c>
      <c r="H15" s="14">
        <v>1355</v>
      </c>
      <c r="I15" s="14">
        <v>986</v>
      </c>
      <c r="J15" s="14">
        <v>1035</v>
      </c>
      <c r="K15" s="14">
        <v>967</v>
      </c>
      <c r="L15" s="14">
        <v>508</v>
      </c>
      <c r="M15" s="14">
        <v>192</v>
      </c>
      <c r="N15" s="12">
        <f t="shared" si="2"/>
        <v>12116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16046</v>
      </c>
      <c r="C16" s="14">
        <f>C17+C18+C19</f>
        <v>9580</v>
      </c>
      <c r="D16" s="14">
        <f>D17+D18+D19</f>
        <v>12279</v>
      </c>
      <c r="E16" s="14">
        <f>E17+E18+E19</f>
        <v>1820</v>
      </c>
      <c r="F16" s="14">
        <f aca="true" t="shared" si="5" ref="F16:M16">F17+F18+F19</f>
        <v>10700</v>
      </c>
      <c r="G16" s="14">
        <f t="shared" si="5"/>
        <v>15270</v>
      </c>
      <c r="H16" s="14">
        <f t="shared" si="5"/>
        <v>12390</v>
      </c>
      <c r="I16" s="14">
        <f t="shared" si="5"/>
        <v>16016</v>
      </c>
      <c r="J16" s="14">
        <f t="shared" si="5"/>
        <v>11056</v>
      </c>
      <c r="K16" s="14">
        <f t="shared" si="5"/>
        <v>16655</v>
      </c>
      <c r="L16" s="14">
        <f t="shared" si="5"/>
        <v>4374</v>
      </c>
      <c r="M16" s="14">
        <f t="shared" si="5"/>
        <v>2094</v>
      </c>
      <c r="N16" s="12">
        <f t="shared" si="2"/>
        <v>128280</v>
      </c>
    </row>
    <row r="17" spans="1:25" ht="18.75" customHeight="1">
      <c r="A17" s="15" t="s">
        <v>16</v>
      </c>
      <c r="B17" s="14">
        <v>8953</v>
      </c>
      <c r="C17" s="14">
        <v>5698</v>
      </c>
      <c r="D17" s="14">
        <v>6033</v>
      </c>
      <c r="E17" s="14">
        <v>973</v>
      </c>
      <c r="F17" s="14">
        <v>5786</v>
      </c>
      <c r="G17" s="14">
        <v>8124</v>
      </c>
      <c r="H17" s="14">
        <v>6940</v>
      </c>
      <c r="I17" s="14">
        <v>8824</v>
      </c>
      <c r="J17" s="14">
        <v>5881</v>
      </c>
      <c r="K17" s="14">
        <v>8909</v>
      </c>
      <c r="L17" s="14">
        <v>2293</v>
      </c>
      <c r="M17" s="14">
        <v>1016</v>
      </c>
      <c r="N17" s="12">
        <f t="shared" si="2"/>
        <v>69430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6634</v>
      </c>
      <c r="C18" s="14">
        <v>3518</v>
      </c>
      <c r="D18" s="14">
        <v>5928</v>
      </c>
      <c r="E18" s="14">
        <v>777</v>
      </c>
      <c r="F18" s="14">
        <v>4593</v>
      </c>
      <c r="G18" s="14">
        <v>6536</v>
      </c>
      <c r="H18" s="14">
        <v>5021</v>
      </c>
      <c r="I18" s="14">
        <v>6946</v>
      </c>
      <c r="J18" s="14">
        <v>4884</v>
      </c>
      <c r="K18" s="14">
        <v>7464</v>
      </c>
      <c r="L18" s="14">
        <v>1988</v>
      </c>
      <c r="M18" s="14">
        <v>1039</v>
      </c>
      <c r="N18" s="12">
        <f t="shared" si="2"/>
        <v>55328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459</v>
      </c>
      <c r="C19" s="14">
        <v>364</v>
      </c>
      <c r="D19" s="14">
        <v>318</v>
      </c>
      <c r="E19" s="14">
        <v>70</v>
      </c>
      <c r="F19" s="14">
        <v>321</v>
      </c>
      <c r="G19" s="14">
        <v>610</v>
      </c>
      <c r="H19" s="14">
        <v>429</v>
      </c>
      <c r="I19" s="14">
        <v>246</v>
      </c>
      <c r="J19" s="14">
        <v>291</v>
      </c>
      <c r="K19" s="14">
        <v>282</v>
      </c>
      <c r="L19" s="14">
        <v>93</v>
      </c>
      <c r="M19" s="14">
        <v>39</v>
      </c>
      <c r="N19" s="12">
        <f t="shared" si="2"/>
        <v>3522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48523</v>
      </c>
      <c r="C20" s="18">
        <f>C21+C22+C23</f>
        <v>27992</v>
      </c>
      <c r="D20" s="18">
        <f>D21+D22+D23</f>
        <v>35335</v>
      </c>
      <c r="E20" s="18">
        <f>E21+E22+E23</f>
        <v>4726</v>
      </c>
      <c r="F20" s="18">
        <f aca="true" t="shared" si="6" ref="F20:M20">F21+F22+F23</f>
        <v>29502</v>
      </c>
      <c r="G20" s="18">
        <f t="shared" si="6"/>
        <v>39644</v>
      </c>
      <c r="H20" s="18">
        <f t="shared" si="6"/>
        <v>38084</v>
      </c>
      <c r="I20" s="18">
        <f t="shared" si="6"/>
        <v>47243</v>
      </c>
      <c r="J20" s="18">
        <f t="shared" si="6"/>
        <v>28902</v>
      </c>
      <c r="K20" s="18">
        <f t="shared" si="6"/>
        <v>48440</v>
      </c>
      <c r="L20" s="18">
        <f t="shared" si="6"/>
        <v>14211</v>
      </c>
      <c r="M20" s="18">
        <f t="shared" si="6"/>
        <v>7399</v>
      </c>
      <c r="N20" s="12">
        <f aca="true" t="shared" si="7" ref="N20:N26">SUM(B20:M20)</f>
        <v>370001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27160</v>
      </c>
      <c r="C21" s="14">
        <v>17461</v>
      </c>
      <c r="D21" s="14">
        <v>19933</v>
      </c>
      <c r="E21" s="14">
        <v>2721</v>
      </c>
      <c r="F21" s="14">
        <v>17402</v>
      </c>
      <c r="G21" s="14">
        <v>23559</v>
      </c>
      <c r="H21" s="14">
        <v>23406</v>
      </c>
      <c r="I21" s="14">
        <v>27135</v>
      </c>
      <c r="J21" s="14">
        <v>16367</v>
      </c>
      <c r="K21" s="14">
        <v>25608</v>
      </c>
      <c r="L21" s="14">
        <v>7665</v>
      </c>
      <c r="M21" s="14">
        <v>3870</v>
      </c>
      <c r="N21" s="12">
        <f t="shared" si="7"/>
        <v>212287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20710</v>
      </c>
      <c r="C22" s="14">
        <v>10046</v>
      </c>
      <c r="D22" s="14">
        <v>15016</v>
      </c>
      <c r="E22" s="14">
        <v>1937</v>
      </c>
      <c r="F22" s="14">
        <v>11668</v>
      </c>
      <c r="G22" s="14">
        <v>15315</v>
      </c>
      <c r="H22" s="14">
        <v>14184</v>
      </c>
      <c r="I22" s="14">
        <v>19640</v>
      </c>
      <c r="J22" s="14">
        <v>12129</v>
      </c>
      <c r="K22" s="14">
        <v>22318</v>
      </c>
      <c r="L22" s="14">
        <v>6341</v>
      </c>
      <c r="M22" s="14">
        <v>3437</v>
      </c>
      <c r="N22" s="12">
        <f t="shared" si="7"/>
        <v>152741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653</v>
      </c>
      <c r="C23" s="14">
        <v>485</v>
      </c>
      <c r="D23" s="14">
        <v>386</v>
      </c>
      <c r="E23" s="14">
        <v>68</v>
      </c>
      <c r="F23" s="14">
        <v>432</v>
      </c>
      <c r="G23" s="14">
        <v>770</v>
      </c>
      <c r="H23" s="14">
        <v>494</v>
      </c>
      <c r="I23" s="14">
        <v>468</v>
      </c>
      <c r="J23" s="14">
        <v>406</v>
      </c>
      <c r="K23" s="14">
        <v>514</v>
      </c>
      <c r="L23" s="14">
        <v>205</v>
      </c>
      <c r="M23" s="14">
        <v>92</v>
      </c>
      <c r="N23" s="12">
        <f t="shared" si="7"/>
        <v>4973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79691</v>
      </c>
      <c r="C24" s="14">
        <f>C25+C26</f>
        <v>52702</v>
      </c>
      <c r="D24" s="14">
        <f>D25+D26</f>
        <v>59535</v>
      </c>
      <c r="E24" s="14">
        <f>E25+E26</f>
        <v>9922</v>
      </c>
      <c r="F24" s="14">
        <f aca="true" t="shared" si="8" ref="F24:M24">F25+F26</f>
        <v>55939</v>
      </c>
      <c r="G24" s="14">
        <f t="shared" si="8"/>
        <v>77570</v>
      </c>
      <c r="H24" s="14">
        <f t="shared" si="8"/>
        <v>62434</v>
      </c>
      <c r="I24" s="14">
        <f t="shared" si="8"/>
        <v>60291</v>
      </c>
      <c r="J24" s="14">
        <f t="shared" si="8"/>
        <v>46340</v>
      </c>
      <c r="K24" s="14">
        <f t="shared" si="8"/>
        <v>51505</v>
      </c>
      <c r="L24" s="14">
        <f t="shared" si="8"/>
        <v>14856</v>
      </c>
      <c r="M24" s="14">
        <f t="shared" si="8"/>
        <v>6713</v>
      </c>
      <c r="N24" s="12">
        <f t="shared" si="7"/>
        <v>577498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37886</v>
      </c>
      <c r="C25" s="14">
        <v>28403</v>
      </c>
      <c r="D25" s="14">
        <v>31956</v>
      </c>
      <c r="E25" s="14">
        <v>5666</v>
      </c>
      <c r="F25" s="14">
        <v>30243</v>
      </c>
      <c r="G25" s="14">
        <v>42448</v>
      </c>
      <c r="H25" s="14">
        <v>35542</v>
      </c>
      <c r="I25" s="14">
        <v>28681</v>
      </c>
      <c r="J25" s="14">
        <v>24901</v>
      </c>
      <c r="K25" s="14">
        <v>25119</v>
      </c>
      <c r="L25" s="14">
        <v>7349</v>
      </c>
      <c r="M25" s="14">
        <v>3107</v>
      </c>
      <c r="N25" s="12">
        <f t="shared" si="7"/>
        <v>301301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41805</v>
      </c>
      <c r="C26" s="14">
        <v>24299</v>
      </c>
      <c r="D26" s="14">
        <v>27579</v>
      </c>
      <c r="E26" s="14">
        <v>4256</v>
      </c>
      <c r="F26" s="14">
        <v>25696</v>
      </c>
      <c r="G26" s="14">
        <v>35122</v>
      </c>
      <c r="H26" s="14">
        <v>26892</v>
      </c>
      <c r="I26" s="14">
        <v>31610</v>
      </c>
      <c r="J26" s="14">
        <v>21439</v>
      </c>
      <c r="K26" s="14">
        <v>26386</v>
      </c>
      <c r="L26" s="14">
        <v>7507</v>
      </c>
      <c r="M26" s="14">
        <v>3606</v>
      </c>
      <c r="N26" s="12">
        <f t="shared" si="7"/>
        <v>276197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460231.76035393996</v>
      </c>
      <c r="C36" s="61">
        <f aca="true" t="shared" si="11" ref="C36:M36">C37+C38+C39+C40</f>
        <v>293979.1526425</v>
      </c>
      <c r="D36" s="61">
        <f t="shared" si="11"/>
        <v>339747.19429965003</v>
      </c>
      <c r="E36" s="61">
        <f t="shared" si="11"/>
        <v>66727.02428079999</v>
      </c>
      <c r="F36" s="61">
        <f t="shared" si="11"/>
        <v>328053.3373489001</v>
      </c>
      <c r="G36" s="61">
        <f t="shared" si="11"/>
        <v>369608.26800000004</v>
      </c>
      <c r="H36" s="61">
        <f t="shared" si="11"/>
        <v>373823.3649</v>
      </c>
      <c r="I36" s="61">
        <f t="shared" si="11"/>
        <v>388722.32562139997</v>
      </c>
      <c r="J36" s="61">
        <f t="shared" si="11"/>
        <v>313056.5783093</v>
      </c>
      <c r="K36" s="61">
        <f t="shared" si="11"/>
        <v>390544.28511711996</v>
      </c>
      <c r="L36" s="61">
        <f t="shared" si="11"/>
        <v>148009.22210854</v>
      </c>
      <c r="M36" s="61">
        <f t="shared" si="11"/>
        <v>76024.91541952</v>
      </c>
      <c r="N36" s="61">
        <f>N37+N38+N39+N40</f>
        <v>3548527.4284016695</v>
      </c>
    </row>
    <row r="37" spans="1:14" ht="18.75" customHeight="1">
      <c r="A37" s="58" t="s">
        <v>55</v>
      </c>
      <c r="B37" s="55">
        <f aca="true" t="shared" si="12" ref="B37:M37">B29*B7</f>
        <v>458373.95879999996</v>
      </c>
      <c r="C37" s="55">
        <f t="shared" si="12"/>
        <v>292462.274</v>
      </c>
      <c r="D37" s="55">
        <f t="shared" si="12"/>
        <v>328466.0964</v>
      </c>
      <c r="E37" s="55">
        <f t="shared" si="12"/>
        <v>66245.86869999999</v>
      </c>
      <c r="F37" s="55">
        <f t="shared" si="12"/>
        <v>326872.70200000005</v>
      </c>
      <c r="G37" s="55">
        <f t="shared" si="12"/>
        <v>368063.11000000004</v>
      </c>
      <c r="H37" s="55">
        <f t="shared" si="12"/>
        <v>371985.1065</v>
      </c>
      <c r="I37" s="55">
        <f t="shared" si="12"/>
        <v>387323.4508</v>
      </c>
      <c r="J37" s="55">
        <f t="shared" si="12"/>
        <v>311856.2369</v>
      </c>
      <c r="K37" s="55">
        <f t="shared" si="12"/>
        <v>389118.7278</v>
      </c>
      <c r="L37" s="55">
        <f t="shared" si="12"/>
        <v>147180.0142</v>
      </c>
      <c r="M37" s="55">
        <f t="shared" si="12"/>
        <v>75535.8931</v>
      </c>
      <c r="N37" s="57">
        <f>SUM(B37:M37)</f>
        <v>3523483.4391999994</v>
      </c>
    </row>
    <row r="38" spans="1:14" ht="18.75" customHeight="1">
      <c r="A38" s="58" t="s">
        <v>56</v>
      </c>
      <c r="B38" s="55">
        <f aca="true" t="shared" si="13" ref="B38:M38">B30*B7</f>
        <v>-1399.27844606</v>
      </c>
      <c r="C38" s="55">
        <f t="shared" si="13"/>
        <v>-875.6413574999999</v>
      </c>
      <c r="D38" s="55">
        <f t="shared" si="13"/>
        <v>-1004.50210035</v>
      </c>
      <c r="E38" s="55">
        <f t="shared" si="13"/>
        <v>-165.1244192</v>
      </c>
      <c r="F38" s="55">
        <f t="shared" si="13"/>
        <v>-980.7646511</v>
      </c>
      <c r="G38" s="55">
        <f t="shared" si="13"/>
        <v>-1117.0020000000002</v>
      </c>
      <c r="H38" s="55">
        <f t="shared" si="13"/>
        <v>-1059.3016</v>
      </c>
      <c r="I38" s="55">
        <f t="shared" si="13"/>
        <v>-1147.7251786</v>
      </c>
      <c r="J38" s="55">
        <f t="shared" si="13"/>
        <v>-918.2585907</v>
      </c>
      <c r="K38" s="55">
        <f t="shared" si="13"/>
        <v>-1176.68268288</v>
      </c>
      <c r="L38" s="55">
        <f t="shared" si="13"/>
        <v>-441.95209145999996</v>
      </c>
      <c r="M38" s="55">
        <f t="shared" si="13"/>
        <v>-230.01768048</v>
      </c>
      <c r="N38" s="25">
        <f>SUM(B38:M38)</f>
        <v>-10516.25079833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10124.2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10124.2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-54647.8</v>
      </c>
      <c r="C42" s="25">
        <f aca="true" t="shared" si="15" ref="C42:M42">+C43+C46+C54+C55</f>
        <v>-47750.8</v>
      </c>
      <c r="D42" s="25">
        <f t="shared" si="15"/>
        <v>-42301.6</v>
      </c>
      <c r="E42" s="25">
        <f t="shared" si="15"/>
        <v>-3955.8</v>
      </c>
      <c r="F42" s="25">
        <f t="shared" si="15"/>
        <v>-34834.6</v>
      </c>
      <c r="G42" s="25">
        <f t="shared" si="15"/>
        <v>-58292</v>
      </c>
      <c r="H42" s="25">
        <f t="shared" si="15"/>
        <v>-64235.2</v>
      </c>
      <c r="I42" s="25">
        <f t="shared" si="15"/>
        <v>-38969</v>
      </c>
      <c r="J42" s="25">
        <f t="shared" si="15"/>
        <v>-45075.6</v>
      </c>
      <c r="K42" s="25">
        <f t="shared" si="15"/>
        <v>-38946.2</v>
      </c>
      <c r="L42" s="25">
        <f t="shared" si="15"/>
        <v>-18475.6</v>
      </c>
      <c r="M42" s="25">
        <f t="shared" si="15"/>
        <v>-10408.2</v>
      </c>
      <c r="N42" s="25">
        <f>+N43+N46+N54+N55</f>
        <v>-457892.39999999997</v>
      </c>
    </row>
    <row r="43" spans="1:14" ht="18.75" customHeight="1">
      <c r="A43" s="17" t="s">
        <v>60</v>
      </c>
      <c r="B43" s="26">
        <f>B44+B45</f>
        <v>-54647.8</v>
      </c>
      <c r="C43" s="26">
        <f>C44+C45</f>
        <v>-47750.8</v>
      </c>
      <c r="D43" s="26">
        <f>D44+D45</f>
        <v>-42301.6</v>
      </c>
      <c r="E43" s="26">
        <f>E44+E45</f>
        <v>-3955.8</v>
      </c>
      <c r="F43" s="26">
        <f aca="true" t="shared" si="16" ref="F43:M43">F44+F45</f>
        <v>-34834.6</v>
      </c>
      <c r="G43" s="26">
        <f t="shared" si="16"/>
        <v>-58292</v>
      </c>
      <c r="H43" s="26">
        <f t="shared" si="16"/>
        <v>-64235.2</v>
      </c>
      <c r="I43" s="26">
        <f t="shared" si="16"/>
        <v>-38969</v>
      </c>
      <c r="J43" s="26">
        <f t="shared" si="16"/>
        <v>-45075.6</v>
      </c>
      <c r="K43" s="26">
        <f t="shared" si="16"/>
        <v>-38946.2</v>
      </c>
      <c r="L43" s="26">
        <f t="shared" si="16"/>
        <v>-18475.6</v>
      </c>
      <c r="M43" s="26">
        <f t="shared" si="16"/>
        <v>-10408.2</v>
      </c>
      <c r="N43" s="25">
        <f aca="true" t="shared" si="17" ref="N43:N55">SUM(B43:M43)</f>
        <v>-457892.39999999997</v>
      </c>
    </row>
    <row r="44" spans="1:25" ht="18.75" customHeight="1">
      <c r="A44" s="13" t="s">
        <v>61</v>
      </c>
      <c r="B44" s="20">
        <f>ROUND(-B9*$D$3,2)</f>
        <v>-54647.8</v>
      </c>
      <c r="C44" s="20">
        <f>ROUND(-C9*$D$3,2)</f>
        <v>-47750.8</v>
      </c>
      <c r="D44" s="20">
        <f>ROUND(-D9*$D$3,2)</f>
        <v>-42301.6</v>
      </c>
      <c r="E44" s="20">
        <f>ROUND(-E9*$D$3,2)</f>
        <v>-3955.8</v>
      </c>
      <c r="F44" s="20">
        <f aca="true" t="shared" si="18" ref="F44:M44">ROUND(-F9*$D$3,2)</f>
        <v>-34834.6</v>
      </c>
      <c r="G44" s="20">
        <f t="shared" si="18"/>
        <v>-58292</v>
      </c>
      <c r="H44" s="20">
        <f t="shared" si="18"/>
        <v>-64235.2</v>
      </c>
      <c r="I44" s="20">
        <f t="shared" si="18"/>
        <v>-38969</v>
      </c>
      <c r="J44" s="20">
        <f t="shared" si="18"/>
        <v>-45075.6</v>
      </c>
      <c r="K44" s="20">
        <f t="shared" si="18"/>
        <v>-38946.2</v>
      </c>
      <c r="L44" s="20">
        <f t="shared" si="18"/>
        <v>-18475.6</v>
      </c>
      <c r="M44" s="20">
        <f t="shared" si="18"/>
        <v>-10408.2</v>
      </c>
      <c r="N44" s="47">
        <f t="shared" si="17"/>
        <v>-457892.39999999997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0</v>
      </c>
      <c r="F46" s="26">
        <f t="shared" si="20"/>
        <v>0</v>
      </c>
      <c r="G46" s="26">
        <f t="shared" si="20"/>
        <v>0</v>
      </c>
      <c r="H46" s="26">
        <f t="shared" si="20"/>
        <v>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405583.96035393997</v>
      </c>
      <c r="C57" s="29">
        <f t="shared" si="21"/>
        <v>246228.35264250002</v>
      </c>
      <c r="D57" s="29">
        <f t="shared" si="21"/>
        <v>297445.59429965005</v>
      </c>
      <c r="E57" s="29">
        <f t="shared" si="21"/>
        <v>62771.22428079999</v>
      </c>
      <c r="F57" s="29">
        <f t="shared" si="21"/>
        <v>293218.7373489001</v>
      </c>
      <c r="G57" s="29">
        <f t="shared" si="21"/>
        <v>311316.26800000004</v>
      </c>
      <c r="H57" s="29">
        <f t="shared" si="21"/>
        <v>309588.1649</v>
      </c>
      <c r="I57" s="29">
        <f t="shared" si="21"/>
        <v>349753.32562139997</v>
      </c>
      <c r="J57" s="29">
        <f t="shared" si="21"/>
        <v>267980.97830930003</v>
      </c>
      <c r="K57" s="29">
        <f t="shared" si="21"/>
        <v>351598.08511711995</v>
      </c>
      <c r="L57" s="29">
        <f t="shared" si="21"/>
        <v>129533.62210854</v>
      </c>
      <c r="M57" s="29">
        <f t="shared" si="21"/>
        <v>65616.71541952</v>
      </c>
      <c r="N57" s="29">
        <f>SUM(B57:M57)</f>
        <v>3090635.0284016696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405583.94999999995</v>
      </c>
      <c r="C60" s="36">
        <f aca="true" t="shared" si="22" ref="C60:M60">SUM(C61:C74)</f>
        <v>246228.34000000003</v>
      </c>
      <c r="D60" s="36">
        <f t="shared" si="22"/>
        <v>297445.6</v>
      </c>
      <c r="E60" s="36">
        <f t="shared" si="22"/>
        <v>62771.23</v>
      </c>
      <c r="F60" s="36">
        <f t="shared" si="22"/>
        <v>293218.74</v>
      </c>
      <c r="G60" s="36">
        <f t="shared" si="22"/>
        <v>311316.27</v>
      </c>
      <c r="H60" s="36">
        <f t="shared" si="22"/>
        <v>309588.17000000004</v>
      </c>
      <c r="I60" s="36">
        <f t="shared" si="22"/>
        <v>349753.32</v>
      </c>
      <c r="J60" s="36">
        <f t="shared" si="22"/>
        <v>267980.98</v>
      </c>
      <c r="K60" s="36">
        <f t="shared" si="22"/>
        <v>351598.09</v>
      </c>
      <c r="L60" s="36">
        <f t="shared" si="22"/>
        <v>129533.62</v>
      </c>
      <c r="M60" s="36">
        <f t="shared" si="22"/>
        <v>65616.71</v>
      </c>
      <c r="N60" s="29">
        <f>SUM(N61:N74)</f>
        <v>3090635.02</v>
      </c>
    </row>
    <row r="61" spans="1:15" ht="18.75" customHeight="1">
      <c r="A61" s="17" t="s">
        <v>75</v>
      </c>
      <c r="B61" s="36">
        <v>77085.4</v>
      </c>
      <c r="C61" s="36">
        <v>72081.77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149167.16999999998</v>
      </c>
      <c r="O61"/>
    </row>
    <row r="62" spans="1:15" ht="18.75" customHeight="1">
      <c r="A62" s="17" t="s">
        <v>76</v>
      </c>
      <c r="B62" s="36">
        <v>328498.55</v>
      </c>
      <c r="C62" s="36">
        <v>174146.57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502645.12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297445.6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297445.6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62771.23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62771.23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293218.74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293218.74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311316.27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311316.27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243739.35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243739.35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65848.82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65848.82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349753.32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349753.32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267980.98</v>
      </c>
      <c r="K70" s="35">
        <v>0</v>
      </c>
      <c r="L70" s="35">
        <v>0</v>
      </c>
      <c r="M70" s="35">
        <v>0</v>
      </c>
      <c r="N70" s="29">
        <f t="shared" si="23"/>
        <v>267980.98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351598.09</v>
      </c>
      <c r="L71" s="35">
        <v>0</v>
      </c>
      <c r="M71" s="62"/>
      <c r="N71" s="26">
        <f t="shared" si="23"/>
        <v>351598.09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129533.62</v>
      </c>
      <c r="M72" s="35">
        <v>0</v>
      </c>
      <c r="N72" s="29">
        <f t="shared" si="23"/>
        <v>129533.62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65616.71</v>
      </c>
      <c r="N73" s="26">
        <f t="shared" si="23"/>
        <v>65616.71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2.2911527942703476</v>
      </c>
      <c r="C78" s="45">
        <v>2.248173823699879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1.9868228694313175</v>
      </c>
      <c r="C79" s="45">
        <v>1.8758302570419054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1.8211919483054595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2.538403936577015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2.1266536409709715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1.6875548717012148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1.9857122579374784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1.942834141100633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1.926532913825933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2.170221199917505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2.074472198941475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2.467725201049385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2.4198655320215168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2016-11-04T11:09:03Z</dcterms:modified>
  <cp:category/>
  <cp:version/>
  <cp:contentType/>
  <cp:contentStatus/>
</cp:coreProperties>
</file>