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<sst xmlns="http://schemas.openxmlformats.org/spreadsheetml/2006/main" count="105" uniqueCount="103">
  <si>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</si>
  <si>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</si>
  <si>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</si>
  <si>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</si>
  <si>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</si>
  <si>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</si>
  <si>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</si>
  <si>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</si>
  <si>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</si>
  <si>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</si>
  <si>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</si>
  <si>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</si>
  <si>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</si>
  <si>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</si>
  <si>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</si>
  <si>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</si>
  <si>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</si>
  <si>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</si>
  <si>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</si>
  <si>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</si>
  <si>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</si>
  <si>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</si>
  <si>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</si>
  <si>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</si>
  <si>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</si>
  <si>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</si>
  <si>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</si>
  <si>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</si>
  <si>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</si>
  <si>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</si>
  <si>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</si>
  <si>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</si>
  <si>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</si>
  <si>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</si>
  <si>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</si>
  <si>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</si>
  <si>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</si>
  <si>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</si>
  <si>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</si>
  <si>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</si>
  <si>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</si>
  <si>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</si>
  <si>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</si>
  <si>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</si>
  <si>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</si>
  <si>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</si>
  <si>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</si>
  <si>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</si>
  <si>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</si>
  <si>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</si>
  <si>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</si>
  <si>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</si>
  <si>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</si>
  <si>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</si>
  <si>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</si>
  <si>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</si>
  <si>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</si>
  <si>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</si>
  <si>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</si>
  <si>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</si>
  <si>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</si>
  <si>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</si>
  <si>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</si>
  <si>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</si>
  <si>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</si>
  <si>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</si>
  <si>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</si>
  <si>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</si>
  <si>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</si>
  <si>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</si>
  <si>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</si>
  <si>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</si>
  <si>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</si>
  <si>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</si>
  <si>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</si>
  <si>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</si>
  <si>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</si>
  <si>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</si>
  <si>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</si>
  <si>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</si>
  <si>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</si>
  <si>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</si>
  <si>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</si>
  <si>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</si>
  <si>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</si>
  <si>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</si>
  <si>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</si>
  <si>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</si>
  <si>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</si>
  <si>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</si>
  <si>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</si>
  <si>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</si>
  <si>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</si>
  <si>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</si>
  <si>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</si>
  <si>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</si>
  <si>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</si>
  <si>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</si>
  <si>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</si>
  <si>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</si>
  <si>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</si>
  <si>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</si>
  <si>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20/10/16 - VENCIMENTO 03/11/16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</si>
</sst>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516480</v>
      </c>
      <c r="C7" s="10">
        <f>C8+C20+C24</f>
        <v>383429</v>
      </c>
      <c r="D7" s="10">
        <f>D8+D20+D24</f>
        <v>396251</v>
      </c>
      <c r="E7" s="10">
        <f>E8+E20+E24</f>
        <v>60194</v>
      </c>
      <c r="F7" s="10">
        <f aca="true" t="shared" si="0" ref="F7:M7">F8+F20+F24</f>
        <v>340284</v>
      </c>
      <c r="G7" s="10">
        <f t="shared" si="0"/>
        <v>542104</v>
      </c>
      <c r="H7" s="10">
        <f t="shared" si="0"/>
        <v>488820</v>
      </c>
      <c r="I7" s="10">
        <f t="shared" si="0"/>
        <v>432674</v>
      </c>
      <c r="J7" s="10">
        <f t="shared" si="0"/>
        <v>308065</v>
      </c>
      <c r="K7" s="10">
        <f t="shared" si="0"/>
        <v>369211</v>
      </c>
      <c r="L7" s="10">
        <f t="shared" si="0"/>
        <v>154139</v>
      </c>
      <c r="M7" s="10">
        <f t="shared" si="0"/>
        <v>90423</v>
      </c>
      <c r="N7" s="10">
        <f>+N8+N20+N24</f>
        <v>4082074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223135</v>
      </c>
      <c r="C8" s="12">
        <f>+C9+C12+C16</f>
        <v>175543</v>
      </c>
      <c r="D8" s="12">
        <f>+D9+D12+D16</f>
        <v>196603</v>
      </c>
      <c r="E8" s="12">
        <f>+E9+E12+E16</f>
        <v>27487</v>
      </c>
      <c r="F8" s="12">
        <f aca="true" t="shared" si="1" ref="F8:M8">+F9+F12+F16</f>
        <v>151970</v>
      </c>
      <c r="G8" s="12">
        <f t="shared" si="1"/>
        <v>254704</v>
      </c>
      <c r="H8" s="12">
        <f t="shared" si="1"/>
        <v>225498</v>
      </c>
      <c r="I8" s="12">
        <f t="shared" si="1"/>
        <v>205469</v>
      </c>
      <c r="J8" s="12">
        <f t="shared" si="1"/>
        <v>147064</v>
      </c>
      <c r="K8" s="12">
        <f t="shared" si="1"/>
        <v>167862</v>
      </c>
      <c r="L8" s="12">
        <f t="shared" si="1"/>
        <v>79201</v>
      </c>
      <c r="M8" s="12">
        <f t="shared" si="1"/>
        <v>48609</v>
      </c>
      <c r="N8" s="12">
        <f>SUM(B8:M8)</f>
        <v>1903145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19221</v>
      </c>
      <c r="C9" s="14">
        <v>19463</v>
      </c>
      <c r="D9" s="14">
        <v>13342</v>
      </c>
      <c r="E9" s="14">
        <v>1527</v>
      </c>
      <c r="F9" s="14">
        <v>10799</v>
      </c>
      <c r="G9" s="14">
        <v>21155</v>
      </c>
      <c r="H9" s="14">
        <v>25613</v>
      </c>
      <c r="I9" s="14">
        <v>12074</v>
      </c>
      <c r="J9" s="14">
        <v>15750</v>
      </c>
      <c r="K9" s="14">
        <v>11957</v>
      </c>
      <c r="L9" s="14">
        <v>8288</v>
      </c>
      <c r="M9" s="14">
        <v>5520</v>
      </c>
      <c r="N9" s="12">
        <f aca="true" t="shared" si="2" ref="N9:N19">SUM(B9:M9)</f>
        <v>164709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19221</v>
      </c>
      <c r="C10" s="14">
        <f>+C9-C11</f>
        <v>19463</v>
      </c>
      <c r="D10" s="14">
        <f>+D9-D11</f>
        <v>13342</v>
      </c>
      <c r="E10" s="14">
        <f>+E9-E11</f>
        <v>1527</v>
      </c>
      <c r="F10" s="14">
        <f aca="true" t="shared" si="3" ref="F10:M10">+F9-F11</f>
        <v>10799</v>
      </c>
      <c r="G10" s="14">
        <f t="shared" si="3"/>
        <v>21155</v>
      </c>
      <c r="H10" s="14">
        <f t="shared" si="3"/>
        <v>25613</v>
      </c>
      <c r="I10" s="14">
        <f t="shared" si="3"/>
        <v>12074</v>
      </c>
      <c r="J10" s="14">
        <f t="shared" si="3"/>
        <v>15750</v>
      </c>
      <c r="K10" s="14">
        <f t="shared" si="3"/>
        <v>11957</v>
      </c>
      <c r="L10" s="14">
        <f t="shared" si="3"/>
        <v>8288</v>
      </c>
      <c r="M10" s="14">
        <f t="shared" si="3"/>
        <v>5520</v>
      </c>
      <c r="N10" s="12">
        <f t="shared" si="2"/>
        <v>164709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170622</v>
      </c>
      <c r="C12" s="14">
        <f>C13+C14+C15</f>
        <v>132636</v>
      </c>
      <c r="D12" s="14">
        <f>D13+D14+D15</f>
        <v>157652</v>
      </c>
      <c r="E12" s="14">
        <f>E13+E14+E15</f>
        <v>22355</v>
      </c>
      <c r="F12" s="14">
        <f aca="true" t="shared" si="4" ref="F12:M12">F13+F14+F15</f>
        <v>119529</v>
      </c>
      <c r="G12" s="14">
        <f t="shared" si="4"/>
        <v>197017</v>
      </c>
      <c r="H12" s="14">
        <f t="shared" si="4"/>
        <v>169072</v>
      </c>
      <c r="I12" s="14">
        <f t="shared" si="4"/>
        <v>161748</v>
      </c>
      <c r="J12" s="14">
        <f t="shared" si="4"/>
        <v>109944</v>
      </c>
      <c r="K12" s="14">
        <f t="shared" si="4"/>
        <v>127686</v>
      </c>
      <c r="L12" s="14">
        <f t="shared" si="4"/>
        <v>60624</v>
      </c>
      <c r="M12" s="14">
        <f t="shared" si="4"/>
        <v>37540</v>
      </c>
      <c r="N12" s="12">
        <f t="shared" si="2"/>
        <v>1466425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81699</v>
      </c>
      <c r="C13" s="14">
        <v>65400</v>
      </c>
      <c r="D13" s="14">
        <v>75747</v>
      </c>
      <c r="E13" s="14">
        <v>10871</v>
      </c>
      <c r="F13" s="14">
        <v>56819</v>
      </c>
      <c r="G13" s="14">
        <v>95742</v>
      </c>
      <c r="H13" s="14">
        <v>86171</v>
      </c>
      <c r="I13" s="14">
        <v>80152</v>
      </c>
      <c r="J13" s="14">
        <v>53039</v>
      </c>
      <c r="K13" s="14">
        <v>60755</v>
      </c>
      <c r="L13" s="14">
        <v>28717</v>
      </c>
      <c r="M13" s="14">
        <v>17243</v>
      </c>
      <c r="N13" s="12">
        <f t="shared" si="2"/>
        <v>712355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84028</v>
      </c>
      <c r="C14" s="14">
        <v>60838</v>
      </c>
      <c r="D14" s="14">
        <v>78383</v>
      </c>
      <c r="E14" s="14">
        <v>10621</v>
      </c>
      <c r="F14" s="14">
        <v>58260</v>
      </c>
      <c r="G14" s="14">
        <v>92058</v>
      </c>
      <c r="H14" s="14">
        <v>76447</v>
      </c>
      <c r="I14" s="14">
        <v>78329</v>
      </c>
      <c r="J14" s="14">
        <v>53338</v>
      </c>
      <c r="K14" s="14">
        <v>63528</v>
      </c>
      <c r="L14" s="14">
        <v>29777</v>
      </c>
      <c r="M14" s="14">
        <v>19324</v>
      </c>
      <c r="N14" s="12">
        <f t="shared" si="2"/>
        <v>704931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4895</v>
      </c>
      <c r="C15" s="14">
        <v>6398</v>
      </c>
      <c r="D15" s="14">
        <v>3522</v>
      </c>
      <c r="E15" s="14">
        <v>863</v>
      </c>
      <c r="F15" s="14">
        <v>4450</v>
      </c>
      <c r="G15" s="14">
        <v>9217</v>
      </c>
      <c r="H15" s="14">
        <v>6454</v>
      </c>
      <c r="I15" s="14">
        <v>3267</v>
      </c>
      <c r="J15" s="14">
        <v>3567</v>
      </c>
      <c r="K15" s="14">
        <v>3403</v>
      </c>
      <c r="L15" s="14">
        <v>2130</v>
      </c>
      <c r="M15" s="14">
        <v>973</v>
      </c>
      <c r="N15" s="12">
        <f t="shared" si="2"/>
        <v>49139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33292</v>
      </c>
      <c r="C16" s="14">
        <f>C17+C18+C19</f>
        <v>23444</v>
      </c>
      <c r="D16" s="14">
        <f>D17+D18+D19</f>
        <v>25609</v>
      </c>
      <c r="E16" s="14">
        <f>E17+E18+E19</f>
        <v>3605</v>
      </c>
      <c r="F16" s="14">
        <f aca="true" t="shared" si="5" ref="F16:M16">F17+F18+F19</f>
        <v>21642</v>
      </c>
      <c r="G16" s="14">
        <f t="shared" si="5"/>
        <v>36532</v>
      </c>
      <c r="H16" s="14">
        <f t="shared" si="5"/>
        <v>30813</v>
      </c>
      <c r="I16" s="14">
        <f t="shared" si="5"/>
        <v>31647</v>
      </c>
      <c r="J16" s="14">
        <f t="shared" si="5"/>
        <v>21370</v>
      </c>
      <c r="K16" s="14">
        <f t="shared" si="5"/>
        <v>28219</v>
      </c>
      <c r="L16" s="14">
        <f t="shared" si="5"/>
        <v>10289</v>
      </c>
      <c r="M16" s="14">
        <f t="shared" si="5"/>
        <v>5549</v>
      </c>
      <c r="N16" s="12">
        <f t="shared" si="2"/>
        <v>272011</v>
      </c>
    </row>
    <row r="17" spans="1:25" ht="18.75" customHeight="1">
      <c r="A17" s="15" t="s">
        <v>16</v>
      </c>
      <c r="B17" s="14">
        <v>18236</v>
      </c>
      <c r="C17" s="14">
        <v>13531</v>
      </c>
      <c r="D17" s="14">
        <v>12323</v>
      </c>
      <c r="E17" s="14">
        <v>1989</v>
      </c>
      <c r="F17" s="14">
        <v>11522</v>
      </c>
      <c r="G17" s="14">
        <v>19894</v>
      </c>
      <c r="H17" s="14">
        <v>16980</v>
      </c>
      <c r="I17" s="14">
        <v>17790</v>
      </c>
      <c r="J17" s="14">
        <v>11515</v>
      </c>
      <c r="K17" s="14">
        <v>15491</v>
      </c>
      <c r="L17" s="14">
        <v>5747</v>
      </c>
      <c r="M17" s="14">
        <v>2969</v>
      </c>
      <c r="N17" s="12">
        <f t="shared" si="2"/>
        <v>147987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13964</v>
      </c>
      <c r="C18" s="14">
        <v>8504</v>
      </c>
      <c r="D18" s="14">
        <v>12487</v>
      </c>
      <c r="E18" s="14">
        <v>1487</v>
      </c>
      <c r="F18" s="14">
        <v>8941</v>
      </c>
      <c r="G18" s="14">
        <v>14535</v>
      </c>
      <c r="H18" s="14">
        <v>12408</v>
      </c>
      <c r="I18" s="14">
        <v>13222</v>
      </c>
      <c r="J18" s="14">
        <v>9079</v>
      </c>
      <c r="K18" s="14">
        <v>12051</v>
      </c>
      <c r="L18" s="14">
        <v>4192</v>
      </c>
      <c r="M18" s="14">
        <v>2400</v>
      </c>
      <c r="N18" s="12">
        <f t="shared" si="2"/>
        <v>113270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1092</v>
      </c>
      <c r="C19" s="14">
        <v>1409</v>
      </c>
      <c r="D19" s="14">
        <v>799</v>
      </c>
      <c r="E19" s="14">
        <v>129</v>
      </c>
      <c r="F19" s="14">
        <v>1179</v>
      </c>
      <c r="G19" s="14">
        <v>2103</v>
      </c>
      <c r="H19" s="14">
        <v>1425</v>
      </c>
      <c r="I19" s="14">
        <v>635</v>
      </c>
      <c r="J19" s="14">
        <v>776</v>
      </c>
      <c r="K19" s="14">
        <v>677</v>
      </c>
      <c r="L19" s="14">
        <v>350</v>
      </c>
      <c r="M19" s="14">
        <v>180</v>
      </c>
      <c r="N19" s="12">
        <f t="shared" si="2"/>
        <v>10754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120854</v>
      </c>
      <c r="C20" s="18">
        <f>C21+C22+C23</f>
        <v>77989</v>
      </c>
      <c r="D20" s="18">
        <f>D21+D22+D23</f>
        <v>75065</v>
      </c>
      <c r="E20" s="18">
        <f>E21+E22+E23</f>
        <v>11067</v>
      </c>
      <c r="F20" s="18">
        <f aca="true" t="shared" si="6" ref="F20:M20">F21+F22+F23</f>
        <v>63740</v>
      </c>
      <c r="G20" s="18">
        <f t="shared" si="6"/>
        <v>103904</v>
      </c>
      <c r="H20" s="18">
        <f t="shared" si="6"/>
        <v>109386</v>
      </c>
      <c r="I20" s="18">
        <f t="shared" si="6"/>
        <v>99507</v>
      </c>
      <c r="J20" s="18">
        <f t="shared" si="6"/>
        <v>65890</v>
      </c>
      <c r="K20" s="18">
        <f t="shared" si="6"/>
        <v>95920</v>
      </c>
      <c r="L20" s="18">
        <f t="shared" si="6"/>
        <v>39027</v>
      </c>
      <c r="M20" s="18">
        <f t="shared" si="6"/>
        <v>22025</v>
      </c>
      <c r="N20" s="12">
        <f aca="true" t="shared" si="7" ref="N20:N26">SUM(B20:M20)</f>
        <v>884374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63273</v>
      </c>
      <c r="C21" s="14">
        <v>44126</v>
      </c>
      <c r="D21" s="14">
        <v>41230</v>
      </c>
      <c r="E21" s="14">
        <v>6182</v>
      </c>
      <c r="F21" s="14">
        <v>34387</v>
      </c>
      <c r="G21" s="14">
        <v>58618</v>
      </c>
      <c r="H21" s="14">
        <v>62872</v>
      </c>
      <c r="I21" s="14">
        <v>56452</v>
      </c>
      <c r="J21" s="14">
        <v>36124</v>
      </c>
      <c r="K21" s="14">
        <v>51032</v>
      </c>
      <c r="L21" s="14">
        <v>20809</v>
      </c>
      <c r="M21" s="14">
        <v>11493</v>
      </c>
      <c r="N21" s="12">
        <f t="shared" si="7"/>
        <v>486598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55097</v>
      </c>
      <c r="C22" s="14">
        <v>31490</v>
      </c>
      <c r="D22" s="14">
        <v>32419</v>
      </c>
      <c r="E22" s="14">
        <v>4567</v>
      </c>
      <c r="F22" s="14">
        <v>27680</v>
      </c>
      <c r="G22" s="14">
        <v>42046</v>
      </c>
      <c r="H22" s="14">
        <v>44103</v>
      </c>
      <c r="I22" s="14">
        <v>41368</v>
      </c>
      <c r="J22" s="14">
        <v>28214</v>
      </c>
      <c r="K22" s="14">
        <v>43035</v>
      </c>
      <c r="L22" s="14">
        <v>17280</v>
      </c>
      <c r="M22" s="14">
        <v>10134</v>
      </c>
      <c r="N22" s="12">
        <f t="shared" si="7"/>
        <v>377433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2484</v>
      </c>
      <c r="C23" s="14">
        <v>2373</v>
      </c>
      <c r="D23" s="14">
        <v>1416</v>
      </c>
      <c r="E23" s="14">
        <v>318</v>
      </c>
      <c r="F23" s="14">
        <v>1673</v>
      </c>
      <c r="G23" s="14">
        <v>3240</v>
      </c>
      <c r="H23" s="14">
        <v>2411</v>
      </c>
      <c r="I23" s="14">
        <v>1687</v>
      </c>
      <c r="J23" s="14">
        <v>1552</v>
      </c>
      <c r="K23" s="14">
        <v>1853</v>
      </c>
      <c r="L23" s="14">
        <v>938</v>
      </c>
      <c r="M23" s="14">
        <v>398</v>
      </c>
      <c r="N23" s="12">
        <f t="shared" si="7"/>
        <v>20343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172491</v>
      </c>
      <c r="C24" s="14">
        <f>C25+C26</f>
        <v>129897</v>
      </c>
      <c r="D24" s="14">
        <f>D25+D26</f>
        <v>124583</v>
      </c>
      <c r="E24" s="14">
        <f>E25+E26</f>
        <v>21640</v>
      </c>
      <c r="F24" s="14">
        <f aca="true" t="shared" si="8" ref="F24:M24">F25+F26</f>
        <v>124574</v>
      </c>
      <c r="G24" s="14">
        <f t="shared" si="8"/>
        <v>183496</v>
      </c>
      <c r="H24" s="14">
        <f t="shared" si="8"/>
        <v>153936</v>
      </c>
      <c r="I24" s="14">
        <f t="shared" si="8"/>
        <v>127698</v>
      </c>
      <c r="J24" s="14">
        <f t="shared" si="8"/>
        <v>95111</v>
      </c>
      <c r="K24" s="14">
        <f t="shared" si="8"/>
        <v>105429</v>
      </c>
      <c r="L24" s="14">
        <f t="shared" si="8"/>
        <v>35911</v>
      </c>
      <c r="M24" s="14">
        <f t="shared" si="8"/>
        <v>19789</v>
      </c>
      <c r="N24" s="12">
        <f t="shared" si="7"/>
        <v>1294555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68895</v>
      </c>
      <c r="C25" s="14">
        <v>58630</v>
      </c>
      <c r="D25" s="14">
        <v>55288</v>
      </c>
      <c r="E25" s="14">
        <v>10590</v>
      </c>
      <c r="F25" s="14">
        <v>54707</v>
      </c>
      <c r="G25" s="14">
        <v>84913</v>
      </c>
      <c r="H25" s="14">
        <v>74635</v>
      </c>
      <c r="I25" s="14">
        <v>51413</v>
      </c>
      <c r="J25" s="14">
        <v>43538</v>
      </c>
      <c r="K25" s="14">
        <v>42938</v>
      </c>
      <c r="L25" s="14">
        <v>15141</v>
      </c>
      <c r="M25" s="14">
        <v>7153</v>
      </c>
      <c r="N25" s="12">
        <f t="shared" si="7"/>
        <v>567841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103596</v>
      </c>
      <c r="C26" s="14">
        <v>71267</v>
      </c>
      <c r="D26" s="14">
        <v>69295</v>
      </c>
      <c r="E26" s="14">
        <v>11050</v>
      </c>
      <c r="F26" s="14">
        <v>69867</v>
      </c>
      <c r="G26" s="14">
        <v>98583</v>
      </c>
      <c r="H26" s="14">
        <v>79301</v>
      </c>
      <c r="I26" s="14">
        <v>76285</v>
      </c>
      <c r="J26" s="14">
        <v>51573</v>
      </c>
      <c r="K26" s="14">
        <v>62491</v>
      </c>
      <c r="L26" s="14">
        <v>20770</v>
      </c>
      <c r="M26" s="14">
        <v>12636</v>
      </c>
      <c r="N26" s="12">
        <f t="shared" si="7"/>
        <v>726714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1048098.9399807999</v>
      </c>
      <c r="C36" s="61">
        <f aca="true" t="shared" si="11" ref="C36:M36">C37+C38+C39+C40</f>
        <v>751816.1950844999</v>
      </c>
      <c r="D36" s="61">
        <f t="shared" si="11"/>
        <v>729202.74156255</v>
      </c>
      <c r="E36" s="61">
        <f t="shared" si="11"/>
        <v>151963.0647696</v>
      </c>
      <c r="F36" s="61">
        <f t="shared" si="11"/>
        <v>721059.6873422001</v>
      </c>
      <c r="G36" s="61">
        <f t="shared" si="11"/>
        <v>910903.2016000001</v>
      </c>
      <c r="H36" s="61">
        <f t="shared" si="11"/>
        <v>961424.698</v>
      </c>
      <c r="I36" s="61">
        <f t="shared" si="11"/>
        <v>830646.4741532</v>
      </c>
      <c r="J36" s="61">
        <f t="shared" si="11"/>
        <v>666163.2741295</v>
      </c>
      <c r="K36" s="61">
        <f t="shared" si="11"/>
        <v>763416.7985393599</v>
      </c>
      <c r="L36" s="61">
        <f t="shared" si="11"/>
        <v>378377.06808877</v>
      </c>
      <c r="M36" s="61">
        <f t="shared" si="11"/>
        <v>217461.03233088</v>
      </c>
      <c r="N36" s="61">
        <f>N37+N38+N39+N40</f>
        <v>8130533.17558136</v>
      </c>
    </row>
    <row r="37" spans="1:14" ht="18.75" customHeight="1">
      <c r="A37" s="58" t="s">
        <v>55</v>
      </c>
      <c r="B37" s="55">
        <f aca="true" t="shared" si="12" ref="B37:M37">B29*B7</f>
        <v>1048041.2159999999</v>
      </c>
      <c r="C37" s="55">
        <f t="shared" si="12"/>
        <v>751674.2115999999</v>
      </c>
      <c r="D37" s="55">
        <f t="shared" si="12"/>
        <v>719116.3147999999</v>
      </c>
      <c r="E37" s="55">
        <f t="shared" si="12"/>
        <v>151694.8994</v>
      </c>
      <c r="F37" s="55">
        <f t="shared" si="12"/>
        <v>721061.7960000001</v>
      </c>
      <c r="G37" s="55">
        <f t="shared" si="12"/>
        <v>911005.7720000001</v>
      </c>
      <c r="H37" s="55">
        <f t="shared" si="12"/>
        <v>961264.5299999999</v>
      </c>
      <c r="I37" s="55">
        <f t="shared" si="12"/>
        <v>830561.0104</v>
      </c>
      <c r="J37" s="55">
        <f t="shared" si="12"/>
        <v>666005.7235000001</v>
      </c>
      <c r="K37" s="55">
        <f t="shared" si="12"/>
        <v>763122.2159</v>
      </c>
      <c r="L37" s="55">
        <f t="shared" si="12"/>
        <v>378241.6921</v>
      </c>
      <c r="M37" s="55">
        <f t="shared" si="12"/>
        <v>217404.0189</v>
      </c>
      <c r="N37" s="57">
        <f>SUM(B37:M37)</f>
        <v>8119193.4006</v>
      </c>
    </row>
    <row r="38" spans="1:14" ht="18.75" customHeight="1">
      <c r="A38" s="58" t="s">
        <v>56</v>
      </c>
      <c r="B38" s="55">
        <f aca="true" t="shared" si="13" ref="B38:M38">B30*B7</f>
        <v>-3199.3560192</v>
      </c>
      <c r="C38" s="55">
        <f t="shared" si="13"/>
        <v>-2250.5365155</v>
      </c>
      <c r="D38" s="55">
        <f t="shared" si="13"/>
        <v>-2199.1732374499998</v>
      </c>
      <c r="E38" s="55">
        <f t="shared" si="13"/>
        <v>-378.1146304</v>
      </c>
      <c r="F38" s="55">
        <f t="shared" si="13"/>
        <v>-2163.5086578</v>
      </c>
      <c r="G38" s="55">
        <f t="shared" si="13"/>
        <v>-2764.7304000000004</v>
      </c>
      <c r="H38" s="55">
        <f t="shared" si="13"/>
        <v>-2737.392</v>
      </c>
      <c r="I38" s="55">
        <f t="shared" si="13"/>
        <v>-2461.1362468</v>
      </c>
      <c r="J38" s="55">
        <f t="shared" si="13"/>
        <v>-1961.0493705000001</v>
      </c>
      <c r="K38" s="55">
        <f t="shared" si="13"/>
        <v>-2307.6573606399998</v>
      </c>
      <c r="L38" s="55">
        <f t="shared" si="13"/>
        <v>-1135.78401123</v>
      </c>
      <c r="M38" s="55">
        <f t="shared" si="13"/>
        <v>-662.02656912</v>
      </c>
      <c r="N38" s="25">
        <f>SUM(B38:M38)</f>
        <v>-24220.465018640003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10124.2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-73039.8</v>
      </c>
      <c r="C42" s="25">
        <f aca="true" t="shared" si="15" ref="C42:M42">+C43+C46+C54+C55</f>
        <v>-73959.4</v>
      </c>
      <c r="D42" s="25">
        <f t="shared" si="15"/>
        <v>-50699.6</v>
      </c>
      <c r="E42" s="25">
        <f t="shared" si="15"/>
        <v>-5802.6</v>
      </c>
      <c r="F42" s="25">
        <f t="shared" si="15"/>
        <v>-41036.2</v>
      </c>
      <c r="G42" s="25">
        <f t="shared" si="15"/>
        <v>-80389</v>
      </c>
      <c r="H42" s="25">
        <f t="shared" si="15"/>
        <v>-97329.4</v>
      </c>
      <c r="I42" s="25">
        <f t="shared" si="15"/>
        <v>-45881.2</v>
      </c>
      <c r="J42" s="25">
        <f t="shared" si="15"/>
        <v>-59850</v>
      </c>
      <c r="K42" s="25">
        <f t="shared" si="15"/>
        <v>-45436.6</v>
      </c>
      <c r="L42" s="25">
        <f t="shared" si="15"/>
        <v>-31494.4</v>
      </c>
      <c r="M42" s="25">
        <f t="shared" si="15"/>
        <v>-20976</v>
      </c>
      <c r="N42" s="25">
        <f>+N43+N46+N54+N55</f>
        <v>-625894.2</v>
      </c>
    </row>
    <row r="43" spans="1:14" ht="18.75" customHeight="1">
      <c r="A43" s="17" t="s">
        <v>60</v>
      </c>
      <c r="B43" s="26">
        <f>B44+B45</f>
        <v>-73039.8</v>
      </c>
      <c r="C43" s="26">
        <f>C44+C45</f>
        <v>-73959.4</v>
      </c>
      <c r="D43" s="26">
        <f>D44+D45</f>
        <v>-50699.6</v>
      </c>
      <c r="E43" s="26">
        <f>E44+E45</f>
        <v>-5802.6</v>
      </c>
      <c r="F43" s="26">
        <f aca="true" t="shared" si="16" ref="F43:M43">F44+F45</f>
        <v>-41036.2</v>
      </c>
      <c r="G43" s="26">
        <f t="shared" si="16"/>
        <v>-80389</v>
      </c>
      <c r="H43" s="26">
        <f t="shared" si="16"/>
        <v>-97329.4</v>
      </c>
      <c r="I43" s="26">
        <f t="shared" si="16"/>
        <v>-45881.2</v>
      </c>
      <c r="J43" s="26">
        <f t="shared" si="16"/>
        <v>-59850</v>
      </c>
      <c r="K43" s="26">
        <f t="shared" si="16"/>
        <v>-45436.6</v>
      </c>
      <c r="L43" s="26">
        <f t="shared" si="16"/>
        <v>-31494.4</v>
      </c>
      <c r="M43" s="26">
        <f t="shared" si="16"/>
        <v>-20976</v>
      </c>
      <c r="N43" s="25">
        <f aca="true" t="shared" si="17" ref="N43:N55">SUM(B43:M43)</f>
        <v>-625894.2</v>
      </c>
    </row>
    <row r="44" spans="1:25" ht="18.75" customHeight="1">
      <c r="A44" s="13" t="s">
        <v>61</v>
      </c>
      <c r="B44" s="20">
        <f>ROUND(-B9*$D$3,2)</f>
        <v>-73039.8</v>
      </c>
      <c r="C44" s="20">
        <f>ROUND(-C9*$D$3,2)</f>
        <v>-73959.4</v>
      </c>
      <c r="D44" s="20">
        <f>ROUND(-D9*$D$3,2)</f>
        <v>-50699.6</v>
      </c>
      <c r="E44" s="20">
        <f>ROUND(-E9*$D$3,2)</f>
        <v>-5802.6</v>
      </c>
      <c r="F44" s="20">
        <f aca="true" t="shared" si="18" ref="F44:M44">ROUND(-F9*$D$3,2)</f>
        <v>-41036.2</v>
      </c>
      <c r="G44" s="20">
        <f t="shared" si="18"/>
        <v>-80389</v>
      </c>
      <c r="H44" s="20">
        <f t="shared" si="18"/>
        <v>-97329.4</v>
      </c>
      <c r="I44" s="20">
        <f t="shared" si="18"/>
        <v>-45881.2</v>
      </c>
      <c r="J44" s="20">
        <f t="shared" si="18"/>
        <v>-59850</v>
      </c>
      <c r="K44" s="20">
        <f t="shared" si="18"/>
        <v>-45436.6</v>
      </c>
      <c r="L44" s="20">
        <f t="shared" si="18"/>
        <v>-31494.4</v>
      </c>
      <c r="M44" s="20">
        <f t="shared" si="18"/>
        <v>-20976</v>
      </c>
      <c r="N44" s="47">
        <f t="shared" si="17"/>
        <v>-625894.2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975059.1399807999</v>
      </c>
      <c r="C57" s="29">
        <f t="shared" si="21"/>
        <v>677856.7950844999</v>
      </c>
      <c r="D57" s="29">
        <f t="shared" si="21"/>
        <v>678503.14156255</v>
      </c>
      <c r="E57" s="29">
        <f t="shared" si="21"/>
        <v>146160.4647696</v>
      </c>
      <c r="F57" s="29">
        <f t="shared" si="21"/>
        <v>680023.4873422001</v>
      </c>
      <c r="G57" s="29">
        <f t="shared" si="21"/>
        <v>830514.2016000001</v>
      </c>
      <c r="H57" s="29">
        <f t="shared" si="21"/>
        <v>864095.298</v>
      </c>
      <c r="I57" s="29">
        <f t="shared" si="21"/>
        <v>784765.2741532001</v>
      </c>
      <c r="J57" s="29">
        <f t="shared" si="21"/>
        <v>606313.2741295</v>
      </c>
      <c r="K57" s="29">
        <f t="shared" si="21"/>
        <v>717980.19853936</v>
      </c>
      <c r="L57" s="29">
        <f t="shared" si="21"/>
        <v>346882.66808876995</v>
      </c>
      <c r="M57" s="29">
        <f t="shared" si="21"/>
        <v>196485.03233088</v>
      </c>
      <c r="N57" s="29">
        <f>SUM(B57:M57)</f>
        <v>7504638.975581359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975059.1299999999</v>
      </c>
      <c r="C60" s="36">
        <f aca="true" t="shared" si="22" ref="C60:M60">SUM(C61:C74)</f>
        <v>677856.79</v>
      </c>
      <c r="D60" s="36">
        <f t="shared" si="22"/>
        <v>678503.14</v>
      </c>
      <c r="E60" s="36">
        <f t="shared" si="22"/>
        <v>146160.47</v>
      </c>
      <c r="F60" s="36">
        <f t="shared" si="22"/>
        <v>680023.49</v>
      </c>
      <c r="G60" s="36">
        <f t="shared" si="22"/>
        <v>830514.2</v>
      </c>
      <c r="H60" s="36">
        <f t="shared" si="22"/>
        <v>864095.29</v>
      </c>
      <c r="I60" s="36">
        <f t="shared" si="22"/>
        <v>784765.27</v>
      </c>
      <c r="J60" s="36">
        <f t="shared" si="22"/>
        <v>606313.27</v>
      </c>
      <c r="K60" s="36">
        <f t="shared" si="22"/>
        <v>717980.2</v>
      </c>
      <c r="L60" s="36">
        <f t="shared" si="22"/>
        <v>346882.67</v>
      </c>
      <c r="M60" s="36">
        <f t="shared" si="22"/>
        <v>196485.03</v>
      </c>
      <c r="N60" s="29">
        <f>SUM(N61:N74)</f>
        <v>7504638.950000001</v>
      </c>
    </row>
    <row r="61" spans="1:15" ht="18.75" customHeight="1">
      <c r="A61" s="17" t="s">
        <v>75</v>
      </c>
      <c r="B61" s="36">
        <v>190872.18</v>
      </c>
      <c r="C61" s="36">
        <v>199026.43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389898.61</v>
      </c>
      <c r="O61"/>
    </row>
    <row r="62" spans="1:15" ht="18.75" customHeight="1">
      <c r="A62" s="17" t="s">
        <v>76</v>
      </c>
      <c r="B62" s="36">
        <v>784186.95</v>
      </c>
      <c r="C62" s="36">
        <v>478830.36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1263017.31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678503.14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678503.14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146160.47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146160.47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680023.49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680023.49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830514.2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830514.2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666604.9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666604.9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197490.39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197490.39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784765.27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784765.27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606313.27</v>
      </c>
      <c r="K70" s="35">
        <v>0</v>
      </c>
      <c r="L70" s="35">
        <v>0</v>
      </c>
      <c r="M70" s="35">
        <v>0</v>
      </c>
      <c r="N70" s="29">
        <f t="shared" si="23"/>
        <v>606313.27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717980.2</v>
      </c>
      <c r="L71" s="35">
        <v>0</v>
      </c>
      <c r="M71" s="62"/>
      <c r="N71" s="26">
        <f t="shared" si="23"/>
        <v>717980.2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346882.67</v>
      </c>
      <c r="M72" s="35">
        <v>0</v>
      </c>
      <c r="N72" s="29">
        <f t="shared" si="23"/>
        <v>346882.67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196485.03</v>
      </c>
      <c r="N73" s="26">
        <f t="shared" si="23"/>
        <v>196485.03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2.2692302372201802</v>
      </c>
      <c r="C78" s="45">
        <v>2.2334671179433134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1.9788247978626168</v>
      </c>
      <c r="C79" s="45">
        <v>1.8662631116855026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1.8147046734583636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2.5245550182676015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2.1189938032414104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1.6803107920251468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1.9772605928327263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1.9328965603632757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1.9197975245871026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2.162411420088293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2.067697870700927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2.454778272135994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2.4049305191254438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2016-11-01T12:51:05Z</dcterms:modified>
  <cp:category/>
  <cp:version/>
  <cp:contentType/>
  <cp:contentStatus/>
</cp:coreProperties>
</file>