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<sst xmlns="http://schemas.openxmlformats.org/spreadsheetml/2006/main" count="105" uniqueCount="103">
  <si>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</si>
  <si>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</si>
  <si>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</si>
  <si>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</si>
  <si>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</si>
  <si>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</si>
  <si>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</si>
  <si>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</si>
  <si>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</si>
  <si>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</si>
  <si>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</si>
  <si>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</si>
  <si>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</si>
  <si>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</si>
  <si>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</si>
  <si>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</si>
  <si>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</si>
  <si>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</si>
  <si>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</si>
  <si>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</si>
  <si>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</si>
  <si>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</si>
  <si>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</si>
  <si>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</si>
  <si>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</si>
  <si>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</si>
  <si>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</si>
  <si>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</si>
  <si>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</si>
  <si>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</si>
  <si>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</si>
  <si>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</si>
  <si>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</si>
  <si>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</si>
  <si>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</si>
  <si>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</si>
  <si>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</si>
  <si>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</si>
  <si>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</si>
  <si>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</si>
  <si>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</si>
  <si>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</si>
  <si>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</si>
  <si>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</si>
  <si>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</si>
  <si>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</si>
  <si>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</si>
  <si>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</si>
  <si>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</si>
  <si>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</si>
  <si>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</si>
  <si>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</si>
  <si>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</si>
  <si>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</si>
  <si>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</si>
  <si>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</si>
  <si>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</si>
  <si>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</si>
  <si>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</si>
  <si>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</si>
  <si>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</si>
  <si>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</si>
  <si>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</si>
  <si>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</si>
  <si>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</si>
  <si>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</si>
  <si>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</si>
  <si>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</si>
  <si>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</si>
  <si>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</si>
  <si>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</si>
  <si>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</si>
  <si>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</si>
  <si>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</si>
  <si>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</si>
  <si>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</si>
  <si>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</si>
  <si>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</si>
  <si>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</si>
  <si>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</si>
  <si>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</si>
  <si>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</si>
  <si>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</si>
  <si>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</si>
  <si>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</si>
  <si>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</si>
  <si>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</si>
  <si>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</si>
  <si>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</si>
  <si>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</si>
  <si>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</si>
  <si>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</si>
  <si>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</si>
  <si>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</si>
  <si>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</si>
  <si>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</si>
  <si>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</si>
  <si>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</si>
  <si>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</si>
  <si>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19/10/16 - VENCIMENTO 01/11/16</t>
  </si>
  <si>
    <t>5.3. Revisão de Remuneração pelo Transporte Coletivo (1)</t>
  </si>
  <si>
    <t>8. Tarifa de Remuneração por Passageiro (2)</t>
  </si>
  <si>
    <t>Nota: (1) Reembolso pedágio, área 2. 
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</si>
</sst>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536298</v>
      </c>
      <c r="C7" s="10">
        <f>C8+C20+C24</f>
        <v>394420</v>
      </c>
      <c r="D7" s="10">
        <f>D8+D20+D24</f>
        <v>399580</v>
      </c>
      <c r="E7" s="10">
        <f>E8+E20+E24</f>
        <v>59503</v>
      </c>
      <c r="F7" s="10">
        <f aca="true" t="shared" si="0" ref="F7:M7">F8+F20+F24</f>
        <v>345346</v>
      </c>
      <c r="G7" s="10">
        <f t="shared" si="0"/>
        <v>546702</v>
      </c>
      <c r="H7" s="10">
        <f t="shared" si="0"/>
        <v>496062</v>
      </c>
      <c r="I7" s="10">
        <f t="shared" si="0"/>
        <v>435980</v>
      </c>
      <c r="J7" s="10">
        <f t="shared" si="0"/>
        <v>311336</v>
      </c>
      <c r="K7" s="10">
        <f t="shared" si="0"/>
        <v>384866</v>
      </c>
      <c r="L7" s="10">
        <f t="shared" si="0"/>
        <v>156719</v>
      </c>
      <c r="M7" s="10">
        <f t="shared" si="0"/>
        <v>93137</v>
      </c>
      <c r="N7" s="10">
        <f>+N8+N20+N24</f>
        <v>4159949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224689</v>
      </c>
      <c r="C8" s="12">
        <f>+C9+C12+C16</f>
        <v>177304</v>
      </c>
      <c r="D8" s="12">
        <f>+D9+D12+D16</f>
        <v>195768</v>
      </c>
      <c r="E8" s="12">
        <f>+E9+E12+E16</f>
        <v>27000</v>
      </c>
      <c r="F8" s="12">
        <f aca="true" t="shared" si="1" ref="F8:M8">+F9+F12+F16</f>
        <v>152245</v>
      </c>
      <c r="G8" s="12">
        <f t="shared" si="1"/>
        <v>254066</v>
      </c>
      <c r="H8" s="12">
        <f t="shared" si="1"/>
        <v>226312</v>
      </c>
      <c r="I8" s="12">
        <f t="shared" si="1"/>
        <v>204338</v>
      </c>
      <c r="J8" s="12">
        <f t="shared" si="1"/>
        <v>145671</v>
      </c>
      <c r="K8" s="12">
        <f t="shared" si="1"/>
        <v>170047</v>
      </c>
      <c r="L8" s="12">
        <f t="shared" si="1"/>
        <v>79108</v>
      </c>
      <c r="M8" s="12">
        <f t="shared" si="1"/>
        <v>49115</v>
      </c>
      <c r="N8" s="12">
        <f>SUM(B8:M8)</f>
        <v>1905663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18004</v>
      </c>
      <c r="C9" s="14">
        <v>18656</v>
      </c>
      <c r="D9" s="14">
        <v>12505</v>
      </c>
      <c r="E9" s="14">
        <v>1429</v>
      </c>
      <c r="F9" s="14">
        <v>10598</v>
      </c>
      <c r="G9" s="14">
        <v>20082</v>
      </c>
      <c r="H9" s="14">
        <v>24680</v>
      </c>
      <c r="I9" s="14">
        <v>11332</v>
      </c>
      <c r="J9" s="14">
        <v>14844</v>
      </c>
      <c r="K9" s="14">
        <v>11722</v>
      </c>
      <c r="L9" s="14">
        <v>7979</v>
      </c>
      <c r="M9" s="14">
        <v>5422</v>
      </c>
      <c r="N9" s="12">
        <f aca="true" t="shared" si="2" ref="N9:N19">SUM(B9:M9)</f>
        <v>157253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18004</v>
      </c>
      <c r="C10" s="14">
        <f>+C9-C11</f>
        <v>18656</v>
      </c>
      <c r="D10" s="14">
        <f>+D9-D11</f>
        <v>12505</v>
      </c>
      <c r="E10" s="14">
        <f>+E9-E11</f>
        <v>1429</v>
      </c>
      <c r="F10" s="14">
        <f aca="true" t="shared" si="3" ref="F10:M10">+F9-F11</f>
        <v>10598</v>
      </c>
      <c r="G10" s="14">
        <f t="shared" si="3"/>
        <v>20082</v>
      </c>
      <c r="H10" s="14">
        <f t="shared" si="3"/>
        <v>24680</v>
      </c>
      <c r="I10" s="14">
        <f t="shared" si="3"/>
        <v>11332</v>
      </c>
      <c r="J10" s="14">
        <f t="shared" si="3"/>
        <v>14844</v>
      </c>
      <c r="K10" s="14">
        <f t="shared" si="3"/>
        <v>11722</v>
      </c>
      <c r="L10" s="14">
        <f t="shared" si="3"/>
        <v>7979</v>
      </c>
      <c r="M10" s="14">
        <f t="shared" si="3"/>
        <v>5422</v>
      </c>
      <c r="N10" s="12">
        <f t="shared" si="2"/>
        <v>157253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172158</v>
      </c>
      <c r="C12" s="14">
        <f>C13+C14+C15</f>
        <v>134760</v>
      </c>
      <c r="D12" s="14">
        <f>D13+D14+D15</f>
        <v>157288</v>
      </c>
      <c r="E12" s="14">
        <f>E13+E14+E15</f>
        <v>22025</v>
      </c>
      <c r="F12" s="14">
        <f aca="true" t="shared" si="4" ref="F12:M12">F13+F14+F15</f>
        <v>119785</v>
      </c>
      <c r="G12" s="14">
        <f t="shared" si="4"/>
        <v>197188</v>
      </c>
      <c r="H12" s="14">
        <f t="shared" si="4"/>
        <v>170610</v>
      </c>
      <c r="I12" s="14">
        <f t="shared" si="4"/>
        <v>161232</v>
      </c>
      <c r="J12" s="14">
        <f t="shared" si="4"/>
        <v>109344</v>
      </c>
      <c r="K12" s="14">
        <f t="shared" si="4"/>
        <v>128827</v>
      </c>
      <c r="L12" s="14">
        <f t="shared" si="4"/>
        <v>60577</v>
      </c>
      <c r="M12" s="14">
        <f t="shared" si="4"/>
        <v>37928</v>
      </c>
      <c r="N12" s="12">
        <f t="shared" si="2"/>
        <v>1471722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82634</v>
      </c>
      <c r="C13" s="14">
        <v>66219</v>
      </c>
      <c r="D13" s="14">
        <v>75348</v>
      </c>
      <c r="E13" s="14">
        <v>10667</v>
      </c>
      <c r="F13" s="14">
        <v>56741</v>
      </c>
      <c r="G13" s="14">
        <v>95624</v>
      </c>
      <c r="H13" s="14">
        <v>87080</v>
      </c>
      <c r="I13" s="14">
        <v>80384</v>
      </c>
      <c r="J13" s="14">
        <v>52529</v>
      </c>
      <c r="K13" s="14">
        <v>61358</v>
      </c>
      <c r="L13" s="14">
        <v>28821</v>
      </c>
      <c r="M13" s="14">
        <v>17495</v>
      </c>
      <c r="N13" s="12">
        <f t="shared" si="2"/>
        <v>714900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84087</v>
      </c>
      <c r="C14" s="14">
        <v>62004</v>
      </c>
      <c r="D14" s="14">
        <v>78352</v>
      </c>
      <c r="E14" s="14">
        <v>10537</v>
      </c>
      <c r="F14" s="14">
        <v>58465</v>
      </c>
      <c r="G14" s="14">
        <v>92061</v>
      </c>
      <c r="H14" s="14">
        <v>76876</v>
      </c>
      <c r="I14" s="14">
        <v>77448</v>
      </c>
      <c r="J14" s="14">
        <v>53018</v>
      </c>
      <c r="K14" s="14">
        <v>63845</v>
      </c>
      <c r="L14" s="14">
        <v>29542</v>
      </c>
      <c r="M14" s="14">
        <v>19396</v>
      </c>
      <c r="N14" s="12">
        <f t="shared" si="2"/>
        <v>705631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5437</v>
      </c>
      <c r="C15" s="14">
        <v>6537</v>
      </c>
      <c r="D15" s="14">
        <v>3588</v>
      </c>
      <c r="E15" s="14">
        <v>821</v>
      </c>
      <c r="F15" s="14">
        <v>4579</v>
      </c>
      <c r="G15" s="14">
        <v>9503</v>
      </c>
      <c r="H15" s="14">
        <v>6654</v>
      </c>
      <c r="I15" s="14">
        <v>3400</v>
      </c>
      <c r="J15" s="14">
        <v>3797</v>
      </c>
      <c r="K15" s="14">
        <v>3624</v>
      </c>
      <c r="L15" s="14">
        <v>2214</v>
      </c>
      <c r="M15" s="14">
        <v>1037</v>
      </c>
      <c r="N15" s="12">
        <f t="shared" si="2"/>
        <v>51191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34527</v>
      </c>
      <c r="C16" s="14">
        <f>C17+C18+C19</f>
        <v>23888</v>
      </c>
      <c r="D16" s="14">
        <f>D17+D18+D19</f>
        <v>25975</v>
      </c>
      <c r="E16" s="14">
        <f>E17+E18+E19</f>
        <v>3546</v>
      </c>
      <c r="F16" s="14">
        <f aca="true" t="shared" si="5" ref="F16:M16">F17+F18+F19</f>
        <v>21862</v>
      </c>
      <c r="G16" s="14">
        <f t="shared" si="5"/>
        <v>36796</v>
      </c>
      <c r="H16" s="14">
        <f t="shared" si="5"/>
        <v>31022</v>
      </c>
      <c r="I16" s="14">
        <f t="shared" si="5"/>
        <v>31774</v>
      </c>
      <c r="J16" s="14">
        <f t="shared" si="5"/>
        <v>21483</v>
      </c>
      <c r="K16" s="14">
        <f t="shared" si="5"/>
        <v>29498</v>
      </c>
      <c r="L16" s="14">
        <f t="shared" si="5"/>
        <v>10552</v>
      </c>
      <c r="M16" s="14">
        <f t="shared" si="5"/>
        <v>5765</v>
      </c>
      <c r="N16" s="12">
        <f t="shared" si="2"/>
        <v>276688</v>
      </c>
    </row>
    <row r="17" spans="1:25" ht="18.75" customHeight="1">
      <c r="A17" s="15" t="s">
        <v>16</v>
      </c>
      <c r="B17" s="14">
        <v>18850</v>
      </c>
      <c r="C17" s="14">
        <v>13882</v>
      </c>
      <c r="D17" s="14">
        <v>12546</v>
      </c>
      <c r="E17" s="14">
        <v>1948</v>
      </c>
      <c r="F17" s="14">
        <v>11673</v>
      </c>
      <c r="G17" s="14">
        <v>20180</v>
      </c>
      <c r="H17" s="14">
        <v>17101</v>
      </c>
      <c r="I17" s="14">
        <v>17935</v>
      </c>
      <c r="J17" s="14">
        <v>11742</v>
      </c>
      <c r="K17" s="14">
        <v>16411</v>
      </c>
      <c r="L17" s="14">
        <v>6066</v>
      </c>
      <c r="M17" s="14">
        <v>3119</v>
      </c>
      <c r="N17" s="12">
        <f t="shared" si="2"/>
        <v>151453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14441</v>
      </c>
      <c r="C18" s="14">
        <v>8569</v>
      </c>
      <c r="D18" s="14">
        <v>12601</v>
      </c>
      <c r="E18" s="14">
        <v>1454</v>
      </c>
      <c r="F18" s="14">
        <v>8985</v>
      </c>
      <c r="G18" s="14">
        <v>14413</v>
      </c>
      <c r="H18" s="14">
        <v>12456</v>
      </c>
      <c r="I18" s="14">
        <v>13133</v>
      </c>
      <c r="J18" s="14">
        <v>8954</v>
      </c>
      <c r="K18" s="14">
        <v>12387</v>
      </c>
      <c r="L18" s="14">
        <v>4143</v>
      </c>
      <c r="M18" s="14">
        <v>2460</v>
      </c>
      <c r="N18" s="12">
        <f t="shared" si="2"/>
        <v>113996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1236</v>
      </c>
      <c r="C19" s="14">
        <v>1437</v>
      </c>
      <c r="D19" s="14">
        <v>828</v>
      </c>
      <c r="E19" s="14">
        <v>144</v>
      </c>
      <c r="F19" s="14">
        <v>1204</v>
      </c>
      <c r="G19" s="14">
        <v>2203</v>
      </c>
      <c r="H19" s="14">
        <v>1465</v>
      </c>
      <c r="I19" s="14">
        <v>706</v>
      </c>
      <c r="J19" s="14">
        <v>787</v>
      </c>
      <c r="K19" s="14">
        <v>700</v>
      </c>
      <c r="L19" s="14">
        <v>343</v>
      </c>
      <c r="M19" s="14">
        <v>186</v>
      </c>
      <c r="N19" s="12">
        <f t="shared" si="2"/>
        <v>11239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127875</v>
      </c>
      <c r="C20" s="18">
        <f>C21+C22+C23</f>
        <v>79757</v>
      </c>
      <c r="D20" s="18">
        <f>D21+D22+D23</f>
        <v>74959</v>
      </c>
      <c r="E20" s="18">
        <f>E21+E22+E23</f>
        <v>10536</v>
      </c>
      <c r="F20" s="18">
        <f aca="true" t="shared" si="6" ref="F20:M20">F21+F22+F23</f>
        <v>64498</v>
      </c>
      <c r="G20" s="18">
        <f t="shared" si="6"/>
        <v>104202</v>
      </c>
      <c r="H20" s="18">
        <f t="shared" si="6"/>
        <v>110363</v>
      </c>
      <c r="I20" s="18">
        <f t="shared" si="6"/>
        <v>100282</v>
      </c>
      <c r="J20" s="18">
        <f t="shared" si="6"/>
        <v>66516</v>
      </c>
      <c r="K20" s="18">
        <f t="shared" si="6"/>
        <v>101401</v>
      </c>
      <c r="L20" s="18">
        <f t="shared" si="6"/>
        <v>39842</v>
      </c>
      <c r="M20" s="18">
        <f t="shared" si="6"/>
        <v>22960</v>
      </c>
      <c r="N20" s="12">
        <f aca="true" t="shared" si="7" ref="N20:N26">SUM(B20:M20)</f>
        <v>903191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67097</v>
      </c>
      <c r="C21" s="14">
        <v>44867</v>
      </c>
      <c r="D21" s="14">
        <v>40668</v>
      </c>
      <c r="E21" s="14">
        <v>5837</v>
      </c>
      <c r="F21" s="14">
        <v>34649</v>
      </c>
      <c r="G21" s="14">
        <v>58421</v>
      </c>
      <c r="H21" s="14">
        <v>63481</v>
      </c>
      <c r="I21" s="14">
        <v>55592</v>
      </c>
      <c r="J21" s="14">
        <v>36041</v>
      </c>
      <c r="K21" s="14">
        <v>53547</v>
      </c>
      <c r="L21" s="14">
        <v>21224</v>
      </c>
      <c r="M21" s="14">
        <v>11821</v>
      </c>
      <c r="N21" s="12">
        <f t="shared" si="7"/>
        <v>493245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58017</v>
      </c>
      <c r="C22" s="14">
        <v>32384</v>
      </c>
      <c r="D22" s="14">
        <v>32878</v>
      </c>
      <c r="E22" s="14">
        <v>4405</v>
      </c>
      <c r="F22" s="14">
        <v>28098</v>
      </c>
      <c r="G22" s="14">
        <v>42499</v>
      </c>
      <c r="H22" s="14">
        <v>44321</v>
      </c>
      <c r="I22" s="14">
        <v>42949</v>
      </c>
      <c r="J22" s="14">
        <v>28862</v>
      </c>
      <c r="K22" s="14">
        <v>45867</v>
      </c>
      <c r="L22" s="14">
        <v>17648</v>
      </c>
      <c r="M22" s="14">
        <v>10677</v>
      </c>
      <c r="N22" s="12">
        <f t="shared" si="7"/>
        <v>388605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2761</v>
      </c>
      <c r="C23" s="14">
        <v>2506</v>
      </c>
      <c r="D23" s="14">
        <v>1413</v>
      </c>
      <c r="E23" s="14">
        <v>294</v>
      </c>
      <c r="F23" s="14">
        <v>1751</v>
      </c>
      <c r="G23" s="14">
        <v>3282</v>
      </c>
      <c r="H23" s="14">
        <v>2561</v>
      </c>
      <c r="I23" s="14">
        <v>1741</v>
      </c>
      <c r="J23" s="14">
        <v>1613</v>
      </c>
      <c r="K23" s="14">
        <v>1987</v>
      </c>
      <c r="L23" s="14">
        <v>970</v>
      </c>
      <c r="M23" s="14">
        <v>462</v>
      </c>
      <c r="N23" s="12">
        <f t="shared" si="7"/>
        <v>21341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183734</v>
      </c>
      <c r="C24" s="14">
        <f>C25+C26</f>
        <v>137359</v>
      </c>
      <c r="D24" s="14">
        <f>D25+D26</f>
        <v>128853</v>
      </c>
      <c r="E24" s="14">
        <f>E25+E26</f>
        <v>21967</v>
      </c>
      <c r="F24" s="14">
        <f aca="true" t="shared" si="8" ref="F24:M24">F25+F26</f>
        <v>128603</v>
      </c>
      <c r="G24" s="14">
        <f t="shared" si="8"/>
        <v>188434</v>
      </c>
      <c r="H24" s="14">
        <f t="shared" si="8"/>
        <v>159387</v>
      </c>
      <c r="I24" s="14">
        <f t="shared" si="8"/>
        <v>131360</v>
      </c>
      <c r="J24" s="14">
        <f t="shared" si="8"/>
        <v>99149</v>
      </c>
      <c r="K24" s="14">
        <f t="shared" si="8"/>
        <v>113418</v>
      </c>
      <c r="L24" s="14">
        <f t="shared" si="8"/>
        <v>37769</v>
      </c>
      <c r="M24" s="14">
        <f t="shared" si="8"/>
        <v>21062</v>
      </c>
      <c r="N24" s="12">
        <f t="shared" si="7"/>
        <v>1351095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74304</v>
      </c>
      <c r="C25" s="14">
        <v>62923</v>
      </c>
      <c r="D25" s="14">
        <v>58703</v>
      </c>
      <c r="E25" s="14">
        <v>11210</v>
      </c>
      <c r="F25" s="14">
        <v>58108</v>
      </c>
      <c r="G25" s="14">
        <v>89220</v>
      </c>
      <c r="H25" s="14">
        <v>78073</v>
      </c>
      <c r="I25" s="14">
        <v>53970</v>
      </c>
      <c r="J25" s="14">
        <v>46448</v>
      </c>
      <c r="K25" s="14">
        <v>47108</v>
      </c>
      <c r="L25" s="14">
        <v>15902</v>
      </c>
      <c r="M25" s="14">
        <v>7661</v>
      </c>
      <c r="N25" s="12">
        <f t="shared" si="7"/>
        <v>603630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109430</v>
      </c>
      <c r="C26" s="14">
        <v>74436</v>
      </c>
      <c r="D26" s="14">
        <v>70150</v>
      </c>
      <c r="E26" s="14">
        <v>10757</v>
      </c>
      <c r="F26" s="14">
        <v>70495</v>
      </c>
      <c r="G26" s="14">
        <v>99214</v>
      </c>
      <c r="H26" s="14">
        <v>81314</v>
      </c>
      <c r="I26" s="14">
        <v>77390</v>
      </c>
      <c r="J26" s="14">
        <v>52701</v>
      </c>
      <c r="K26" s="14">
        <v>66310</v>
      </c>
      <c r="L26" s="14">
        <v>21867</v>
      </c>
      <c r="M26" s="14">
        <v>13401</v>
      </c>
      <c r="N26" s="12">
        <f t="shared" si="7"/>
        <v>747465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1088190.86218708</v>
      </c>
      <c r="C36" s="60">
        <f aca="true" t="shared" si="11" ref="C36:M36">C37+C38+C39+C40</f>
        <v>773298.43981</v>
      </c>
      <c r="D36" s="60">
        <f t="shared" si="11"/>
        <v>735225.734979</v>
      </c>
      <c r="E36" s="60">
        <f t="shared" si="11"/>
        <v>150226.0162552</v>
      </c>
      <c r="F36" s="60">
        <f t="shared" si="11"/>
        <v>731753.8813993002</v>
      </c>
      <c r="G36" s="60">
        <f t="shared" si="11"/>
        <v>918606.6908000001</v>
      </c>
      <c r="H36" s="60">
        <f t="shared" si="11"/>
        <v>975625.5358</v>
      </c>
      <c r="I36" s="60">
        <f t="shared" si="11"/>
        <v>836973.8665639999</v>
      </c>
      <c r="J36" s="60">
        <f t="shared" si="11"/>
        <v>673214.0268248001</v>
      </c>
      <c r="K36" s="60">
        <f t="shared" si="11"/>
        <v>795676.27053216</v>
      </c>
      <c r="L36" s="60">
        <f t="shared" si="11"/>
        <v>384689.11917817</v>
      </c>
      <c r="M36" s="60">
        <f t="shared" si="11"/>
        <v>223966.43214272003</v>
      </c>
      <c r="N36" s="60">
        <f>N37+N38+N39+N40</f>
        <v>8287446.876472429</v>
      </c>
    </row>
    <row r="37" spans="1:14" ht="18.75" customHeight="1">
      <c r="A37" s="57" t="s">
        <v>54</v>
      </c>
      <c r="B37" s="54">
        <f aca="true" t="shared" si="12" ref="B37:M37">B29*B7</f>
        <v>1088255.9016</v>
      </c>
      <c r="C37" s="54">
        <f t="shared" si="12"/>
        <v>773220.968</v>
      </c>
      <c r="D37" s="54">
        <f t="shared" si="12"/>
        <v>725157.784</v>
      </c>
      <c r="E37" s="54">
        <f t="shared" si="12"/>
        <v>149953.5103</v>
      </c>
      <c r="F37" s="54">
        <f t="shared" si="12"/>
        <v>731788.1740000001</v>
      </c>
      <c r="G37" s="54">
        <f t="shared" si="12"/>
        <v>918732.711</v>
      </c>
      <c r="H37" s="54">
        <f t="shared" si="12"/>
        <v>975505.923</v>
      </c>
      <c r="I37" s="54">
        <f t="shared" si="12"/>
        <v>836907.208</v>
      </c>
      <c r="J37" s="54">
        <f t="shared" si="12"/>
        <v>673077.2984000001</v>
      </c>
      <c r="K37" s="54">
        <f t="shared" si="12"/>
        <v>795479.5353999999</v>
      </c>
      <c r="L37" s="54">
        <f t="shared" si="12"/>
        <v>384572.7541</v>
      </c>
      <c r="M37" s="54">
        <f t="shared" si="12"/>
        <v>223929.28910000002</v>
      </c>
      <c r="N37" s="56">
        <f>SUM(B37:M37)</f>
        <v>8276581.056899999</v>
      </c>
    </row>
    <row r="38" spans="1:14" ht="18.75" customHeight="1">
      <c r="A38" s="57" t="s">
        <v>55</v>
      </c>
      <c r="B38" s="54">
        <f aca="true" t="shared" si="13" ref="B38:M38">B30*B7</f>
        <v>-3322.1194129200003</v>
      </c>
      <c r="C38" s="54">
        <f t="shared" si="13"/>
        <v>-2315.04819</v>
      </c>
      <c r="D38" s="54">
        <f t="shared" si="13"/>
        <v>-2217.6490209999997</v>
      </c>
      <c r="E38" s="54">
        <f t="shared" si="13"/>
        <v>-373.7740448</v>
      </c>
      <c r="F38" s="54">
        <f t="shared" si="13"/>
        <v>-2195.6926007</v>
      </c>
      <c r="G38" s="54">
        <f t="shared" si="13"/>
        <v>-2788.1802000000002</v>
      </c>
      <c r="H38" s="54">
        <f t="shared" si="13"/>
        <v>-2777.9472</v>
      </c>
      <c r="I38" s="54">
        <f t="shared" si="13"/>
        <v>-2479.941436</v>
      </c>
      <c r="J38" s="54">
        <f t="shared" si="13"/>
        <v>-1981.8715752</v>
      </c>
      <c r="K38" s="54">
        <f t="shared" si="13"/>
        <v>-2405.50486784</v>
      </c>
      <c r="L38" s="54">
        <f t="shared" si="13"/>
        <v>-1154.79492183</v>
      </c>
      <c r="M38" s="54">
        <f t="shared" si="13"/>
        <v>-681.89695728</v>
      </c>
      <c r="N38" s="25">
        <f>SUM(B38:M38)</f>
        <v>-24694.42042757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10124.2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-33669.96</v>
      </c>
      <c r="C42" s="25">
        <f aca="true" t="shared" si="15" ref="C42:M42">+C43+C46+C54+C55</f>
        <v>-70892.8</v>
      </c>
      <c r="D42" s="25">
        <f t="shared" si="15"/>
        <v>-47519</v>
      </c>
      <c r="E42" s="25">
        <f t="shared" si="15"/>
        <v>-5430.2</v>
      </c>
      <c r="F42" s="25">
        <f t="shared" si="15"/>
        <v>-40272.4</v>
      </c>
      <c r="G42" s="25">
        <f t="shared" si="15"/>
        <v>-76311.6</v>
      </c>
      <c r="H42" s="25">
        <f t="shared" si="15"/>
        <v>-93784</v>
      </c>
      <c r="I42" s="25">
        <f t="shared" si="15"/>
        <v>-43061.6</v>
      </c>
      <c r="J42" s="25">
        <f t="shared" si="15"/>
        <v>-56407.2</v>
      </c>
      <c r="K42" s="25">
        <f t="shared" si="15"/>
        <v>-44543.6</v>
      </c>
      <c r="L42" s="25">
        <f t="shared" si="15"/>
        <v>-30320.2</v>
      </c>
      <c r="M42" s="25">
        <f t="shared" si="15"/>
        <v>-20603.6</v>
      </c>
      <c r="N42" s="25">
        <f>+N43+N46+N54+N55</f>
        <v>-562816.1599999999</v>
      </c>
    </row>
    <row r="43" spans="1:14" ht="18.75" customHeight="1">
      <c r="A43" s="17" t="s">
        <v>59</v>
      </c>
      <c r="B43" s="26">
        <f>B44+B45</f>
        <v>-68415.2</v>
      </c>
      <c r="C43" s="26">
        <f>C44+C45</f>
        <v>-70892.8</v>
      </c>
      <c r="D43" s="26">
        <f>D44+D45</f>
        <v>-47519</v>
      </c>
      <c r="E43" s="26">
        <f>E44+E45</f>
        <v>-5430.2</v>
      </c>
      <c r="F43" s="26">
        <f aca="true" t="shared" si="16" ref="F43:M43">F44+F45</f>
        <v>-40272.4</v>
      </c>
      <c r="G43" s="26">
        <f t="shared" si="16"/>
        <v>-76311.6</v>
      </c>
      <c r="H43" s="26">
        <f t="shared" si="16"/>
        <v>-93784</v>
      </c>
      <c r="I43" s="26">
        <f t="shared" si="16"/>
        <v>-43061.6</v>
      </c>
      <c r="J43" s="26">
        <f t="shared" si="16"/>
        <v>-56407.2</v>
      </c>
      <c r="K43" s="26">
        <f t="shared" si="16"/>
        <v>-44543.6</v>
      </c>
      <c r="L43" s="26">
        <f t="shared" si="16"/>
        <v>-30320.2</v>
      </c>
      <c r="M43" s="26">
        <f t="shared" si="16"/>
        <v>-20603.6</v>
      </c>
      <c r="N43" s="25">
        <f aca="true" t="shared" si="17" ref="N43:N55">SUM(B43:M43)</f>
        <v>-597561.3999999999</v>
      </c>
    </row>
    <row r="44" spans="1:25" ht="18.75" customHeight="1">
      <c r="A44" s="13" t="s">
        <v>60</v>
      </c>
      <c r="B44" s="20">
        <f>ROUND(-B9*$D$3,2)</f>
        <v>-68415.2</v>
      </c>
      <c r="C44" s="20">
        <f>ROUND(-C9*$D$3,2)</f>
        <v>-70892.8</v>
      </c>
      <c r="D44" s="20">
        <f>ROUND(-D9*$D$3,2)</f>
        <v>-47519</v>
      </c>
      <c r="E44" s="20">
        <f>ROUND(-E9*$D$3,2)</f>
        <v>-5430.2</v>
      </c>
      <c r="F44" s="20">
        <f aca="true" t="shared" si="18" ref="F44:M44">ROUND(-F9*$D$3,2)</f>
        <v>-40272.4</v>
      </c>
      <c r="G44" s="20">
        <f t="shared" si="18"/>
        <v>-76311.6</v>
      </c>
      <c r="H44" s="20">
        <f t="shared" si="18"/>
        <v>-93784</v>
      </c>
      <c r="I44" s="20">
        <f t="shared" si="18"/>
        <v>-43061.6</v>
      </c>
      <c r="J44" s="20">
        <f t="shared" si="18"/>
        <v>-56407.2</v>
      </c>
      <c r="K44" s="20">
        <f t="shared" si="18"/>
        <v>-44543.6</v>
      </c>
      <c r="L44" s="20">
        <f t="shared" si="18"/>
        <v>-30320.2</v>
      </c>
      <c r="M44" s="20">
        <f t="shared" si="18"/>
        <v>-20603.6</v>
      </c>
      <c r="N44" s="46">
        <f t="shared" si="17"/>
        <v>-597561.3999999999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34745.24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34745.24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1054520.9021870801</v>
      </c>
      <c r="C57" s="29">
        <f t="shared" si="21"/>
        <v>702405.63981</v>
      </c>
      <c r="D57" s="29">
        <f t="shared" si="21"/>
        <v>687706.734979</v>
      </c>
      <c r="E57" s="29">
        <f t="shared" si="21"/>
        <v>144795.81625519998</v>
      </c>
      <c r="F57" s="29">
        <f t="shared" si="21"/>
        <v>691481.4813993002</v>
      </c>
      <c r="G57" s="29">
        <f t="shared" si="21"/>
        <v>842295.0908000001</v>
      </c>
      <c r="H57" s="29">
        <f t="shared" si="21"/>
        <v>881841.5358</v>
      </c>
      <c r="I57" s="29">
        <f t="shared" si="21"/>
        <v>793912.2665639999</v>
      </c>
      <c r="J57" s="29">
        <f t="shared" si="21"/>
        <v>616806.8268248001</v>
      </c>
      <c r="K57" s="29">
        <f t="shared" si="21"/>
        <v>751132.67053216</v>
      </c>
      <c r="L57" s="29">
        <f t="shared" si="21"/>
        <v>354368.91917817</v>
      </c>
      <c r="M57" s="29">
        <f t="shared" si="21"/>
        <v>203362.83214272003</v>
      </c>
      <c r="N57" s="29">
        <f>SUM(B57:M57)</f>
        <v>7724630.716472431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1054520.9</v>
      </c>
      <c r="C60" s="36">
        <f aca="true" t="shared" si="22" ref="C60:M60">SUM(C61:C74)</f>
        <v>702405.63</v>
      </c>
      <c r="D60" s="36">
        <f t="shared" si="22"/>
        <v>687706.73</v>
      </c>
      <c r="E60" s="36">
        <f t="shared" si="22"/>
        <v>144795.82</v>
      </c>
      <c r="F60" s="36">
        <f t="shared" si="22"/>
        <v>691481.48</v>
      </c>
      <c r="G60" s="36">
        <f t="shared" si="22"/>
        <v>842295.09</v>
      </c>
      <c r="H60" s="36">
        <f t="shared" si="22"/>
        <v>881841.53</v>
      </c>
      <c r="I60" s="36">
        <f t="shared" si="22"/>
        <v>793912.27</v>
      </c>
      <c r="J60" s="36">
        <f t="shared" si="22"/>
        <v>616806.83</v>
      </c>
      <c r="K60" s="36">
        <f t="shared" si="22"/>
        <v>751132.68</v>
      </c>
      <c r="L60" s="36">
        <f t="shared" si="22"/>
        <v>354368.92</v>
      </c>
      <c r="M60" s="36">
        <f t="shared" si="22"/>
        <v>203362.83</v>
      </c>
      <c r="N60" s="29">
        <f>SUM(N61:N74)</f>
        <v>7724630.709999999</v>
      </c>
    </row>
    <row r="61" spans="1:15" ht="18.75" customHeight="1">
      <c r="A61" s="17" t="s">
        <v>73</v>
      </c>
      <c r="B61" s="36">
        <v>195769.08</v>
      </c>
      <c r="C61" s="36">
        <v>204386.59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400155.67</v>
      </c>
      <c r="O61"/>
    </row>
    <row r="62" spans="1:15" ht="18.75" customHeight="1">
      <c r="A62" s="17" t="s">
        <v>74</v>
      </c>
      <c r="B62" s="36">
        <v>858751.82</v>
      </c>
      <c r="C62" s="36">
        <v>498019.04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1356770.8599999999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687706.73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687706.73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144795.82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144795.82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691481.48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691481.48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842295.09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842295.09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683843.12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683843.12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197998.41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197998.41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793912.27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793912.27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616806.83</v>
      </c>
      <c r="K70" s="35">
        <v>0</v>
      </c>
      <c r="L70" s="35">
        <v>0</v>
      </c>
      <c r="M70" s="35">
        <v>0</v>
      </c>
      <c r="N70" s="29">
        <f t="shared" si="23"/>
        <v>616806.83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751132.68</v>
      </c>
      <c r="L71" s="35">
        <v>0</v>
      </c>
      <c r="M71" s="61"/>
      <c r="N71" s="26">
        <f t="shared" si="23"/>
        <v>751132.68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354368.92</v>
      </c>
      <c r="M72" s="35">
        <v>0</v>
      </c>
      <c r="N72" s="29">
        <f t="shared" si="23"/>
        <v>354368.92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203362.83</v>
      </c>
      <c r="N73" s="26">
        <f t="shared" si="23"/>
        <v>203362.83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2.2768613286797974</v>
      </c>
      <c r="C78" s="44">
        <v>2.2374317104267107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1.9785583746192228</v>
      </c>
      <c r="C79" s="44">
        <v>1.8660695861562324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1.8146592296386206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2.5246797011108684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2.1189007007444713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1.6802694901427104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1.976934949019073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1.932902141221341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1.9197528936281478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2.1623391667677367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2.067411178259862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2.454642507788909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2.404698800076447</v>
      </c>
      <c r="N90" s="50"/>
      <c r="Y90"/>
    </row>
    <row r="91" ht="21" customHeight="1">
      <c r="A91" s="72" t="s">
        <v>102</v>
      </c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2016-11-01T12:46:00Z</dcterms:modified>
  <cp:category/>
  <cp:version/>
  <cp:contentType/>
  <cp:contentStatus/>
</cp:coreProperties>
</file>