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<sst xmlns="http://schemas.openxmlformats.org/spreadsheetml/2006/main" count="105" uniqueCount="103">
  <si>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</si>
  <si>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</si>
  <si>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</si>
  <si>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</si>
  <si>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</si>
  <si>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</si>
  <si>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</si>
  <si>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</si>
  <si>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</si>
  <si>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</si>
  <si>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</si>
  <si>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</si>
  <si>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</si>
  <si>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</si>
  <si>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</si>
  <si>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</si>
  <si>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</si>
  <si>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</si>
  <si>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</si>
  <si>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</si>
  <si>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</si>
  <si>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</si>
  <si>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</si>
  <si>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</si>
  <si>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</si>
  <si>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</si>
  <si>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</si>
  <si>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</si>
  <si>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</si>
  <si>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</si>
  <si>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</si>
  <si>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</si>
  <si>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</si>
  <si>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</si>
  <si>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</si>
  <si>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</si>
  <si>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</si>
  <si>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</si>
  <si>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</si>
  <si>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</si>
  <si>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</si>
  <si>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</si>
  <si>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</si>
  <si>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</si>
  <si>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</si>
  <si>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</si>
  <si>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</si>
  <si>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</si>
  <si>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</si>
  <si>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</si>
  <si>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</si>
  <si>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</si>
  <si>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</si>
  <si>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</si>
  <si>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</si>
  <si>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</si>
  <si>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</si>
  <si>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</si>
  <si>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</si>
  <si>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</si>
  <si>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</si>
  <si>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</si>
  <si>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</si>
  <si>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</si>
  <si>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</si>
  <si>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</si>
  <si>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</si>
  <si>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</si>
  <si>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</si>
  <si>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</si>
  <si>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</si>
  <si>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</si>
  <si>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</si>
  <si>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</si>
  <si>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</si>
  <si>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</si>
  <si>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</si>
  <si>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</si>
  <si>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</si>
  <si>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</si>
  <si>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</si>
  <si>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</si>
  <si>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</si>
  <si>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</si>
  <si>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</si>
  <si>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</si>
  <si>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</si>
  <si>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</si>
  <si>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</si>
  <si>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</si>
  <si>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</si>
  <si>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</si>
  <si>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</si>
  <si>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</si>
  <si>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</si>
  <si>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</si>
  <si>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</si>
  <si>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</si>
  <si>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</si>
  <si>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</si>
  <si>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17/10/16 - VENCIMENTO 28/10/16</t>
  </si>
  <si>
    <t>5.3. Revisão de Remuneração pelo Transporte Coletivo (1)</t>
  </si>
  <si>
    <t>Nota: (1) Reembolso linhas noturnas (rede da madrugada), mês de agosto/2016, todas as áreas. 
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</si>
</sst>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31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31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31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515817</v>
      </c>
      <c r="C7" s="10">
        <f>C8+C20+C24</f>
        <v>374448</v>
      </c>
      <c r="D7" s="10">
        <f>D8+D20+D24</f>
        <v>386341</v>
      </c>
      <c r="E7" s="10">
        <f>E8+E20+E24</f>
        <v>60470</v>
      </c>
      <c r="F7" s="10">
        <f aca="true" t="shared" si="0" ref="F7:M7">F8+F20+F24</f>
        <v>330553</v>
      </c>
      <c r="G7" s="10">
        <f t="shared" si="0"/>
        <v>524012</v>
      </c>
      <c r="H7" s="10">
        <f t="shared" si="0"/>
        <v>480849</v>
      </c>
      <c r="I7" s="10">
        <f t="shared" si="0"/>
        <v>417072</v>
      </c>
      <c r="J7" s="10">
        <f t="shared" si="0"/>
        <v>305672</v>
      </c>
      <c r="K7" s="10">
        <f t="shared" si="0"/>
        <v>375457</v>
      </c>
      <c r="L7" s="10">
        <f t="shared" si="0"/>
        <v>151751</v>
      </c>
      <c r="M7" s="10">
        <f t="shared" si="0"/>
        <v>91350</v>
      </c>
      <c r="N7" s="10">
        <f>+N8+N20+N24</f>
        <v>4013792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217852</v>
      </c>
      <c r="C8" s="12">
        <f>+C9+C12+C16</f>
        <v>169860</v>
      </c>
      <c r="D8" s="12">
        <f>+D9+D12+D16</f>
        <v>191352</v>
      </c>
      <c r="E8" s="12">
        <f>+E9+E12+E16</f>
        <v>27263</v>
      </c>
      <c r="F8" s="12">
        <f aca="true" t="shared" si="1" ref="F8:M8">+F9+F12+F16</f>
        <v>147274</v>
      </c>
      <c r="G8" s="12">
        <f t="shared" si="1"/>
        <v>246610</v>
      </c>
      <c r="H8" s="12">
        <f t="shared" si="1"/>
        <v>223396</v>
      </c>
      <c r="I8" s="12">
        <f t="shared" si="1"/>
        <v>197869</v>
      </c>
      <c r="J8" s="12">
        <f t="shared" si="1"/>
        <v>145294</v>
      </c>
      <c r="K8" s="12">
        <f t="shared" si="1"/>
        <v>168796</v>
      </c>
      <c r="L8" s="12">
        <f t="shared" si="1"/>
        <v>77390</v>
      </c>
      <c r="M8" s="12">
        <f t="shared" si="1"/>
        <v>48260</v>
      </c>
      <c r="N8" s="12">
        <f>SUM(B8:M8)</f>
        <v>1861216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19965</v>
      </c>
      <c r="C9" s="14">
        <v>19961</v>
      </c>
      <c r="D9" s="14">
        <v>14601</v>
      </c>
      <c r="E9" s="14">
        <v>1767</v>
      </c>
      <c r="F9" s="14">
        <v>11965</v>
      </c>
      <c r="G9" s="14">
        <v>22439</v>
      </c>
      <c r="H9" s="14">
        <v>26319</v>
      </c>
      <c r="I9" s="14">
        <v>12762</v>
      </c>
      <c r="J9" s="14">
        <v>17011</v>
      </c>
      <c r="K9" s="14">
        <v>14209</v>
      </c>
      <c r="L9" s="14">
        <v>8752</v>
      </c>
      <c r="M9" s="14">
        <v>6094</v>
      </c>
      <c r="N9" s="12">
        <f aca="true" t="shared" si="2" ref="N9:N19">SUM(B9:M9)</f>
        <v>175845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19965</v>
      </c>
      <c r="C10" s="14">
        <f>+C9-C11</f>
        <v>19961</v>
      </c>
      <c r="D10" s="14">
        <f>+D9-D11</f>
        <v>14601</v>
      </c>
      <c r="E10" s="14">
        <f>+E9-E11</f>
        <v>1767</v>
      </c>
      <c r="F10" s="14">
        <f aca="true" t="shared" si="3" ref="F10:M10">+F9-F11</f>
        <v>11965</v>
      </c>
      <c r="G10" s="14">
        <f t="shared" si="3"/>
        <v>22439</v>
      </c>
      <c r="H10" s="14">
        <f t="shared" si="3"/>
        <v>26319</v>
      </c>
      <c r="I10" s="14">
        <f t="shared" si="3"/>
        <v>12762</v>
      </c>
      <c r="J10" s="14">
        <f t="shared" si="3"/>
        <v>17011</v>
      </c>
      <c r="K10" s="14">
        <f t="shared" si="3"/>
        <v>14209</v>
      </c>
      <c r="L10" s="14">
        <f t="shared" si="3"/>
        <v>8752</v>
      </c>
      <c r="M10" s="14">
        <f t="shared" si="3"/>
        <v>6094</v>
      </c>
      <c r="N10" s="12">
        <f t="shared" si="2"/>
        <v>175845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165256</v>
      </c>
      <c r="C12" s="14">
        <f>C13+C14+C15</f>
        <v>127483</v>
      </c>
      <c r="D12" s="14">
        <f>D13+D14+D15</f>
        <v>152267</v>
      </c>
      <c r="E12" s="14">
        <f>E13+E14+E15</f>
        <v>21997</v>
      </c>
      <c r="F12" s="14">
        <f aca="true" t="shared" si="4" ref="F12:M12">F13+F14+F15</f>
        <v>114808</v>
      </c>
      <c r="G12" s="14">
        <f t="shared" si="4"/>
        <v>189648</v>
      </c>
      <c r="H12" s="14">
        <f t="shared" si="4"/>
        <v>167411</v>
      </c>
      <c r="I12" s="14">
        <f t="shared" si="4"/>
        <v>154929</v>
      </c>
      <c r="J12" s="14">
        <f t="shared" si="4"/>
        <v>107409</v>
      </c>
      <c r="K12" s="14">
        <f t="shared" si="4"/>
        <v>126848</v>
      </c>
      <c r="L12" s="14">
        <f t="shared" si="4"/>
        <v>58732</v>
      </c>
      <c r="M12" s="14">
        <f t="shared" si="4"/>
        <v>36677</v>
      </c>
      <c r="N12" s="12">
        <f t="shared" si="2"/>
        <v>1423465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78255</v>
      </c>
      <c r="C13" s="14">
        <v>61636</v>
      </c>
      <c r="D13" s="14">
        <v>71910</v>
      </c>
      <c r="E13" s="14">
        <v>10448</v>
      </c>
      <c r="F13" s="14">
        <v>53903</v>
      </c>
      <c r="G13" s="14">
        <v>90293</v>
      </c>
      <c r="H13" s="14">
        <v>83182</v>
      </c>
      <c r="I13" s="14">
        <v>76260</v>
      </c>
      <c r="J13" s="14">
        <v>50632</v>
      </c>
      <c r="K13" s="14">
        <v>59650</v>
      </c>
      <c r="L13" s="14">
        <v>27904</v>
      </c>
      <c r="M13" s="14">
        <v>16744</v>
      </c>
      <c r="N13" s="12">
        <f t="shared" si="2"/>
        <v>680817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82124</v>
      </c>
      <c r="C14" s="14">
        <v>59645</v>
      </c>
      <c r="D14" s="14">
        <v>76923</v>
      </c>
      <c r="E14" s="14">
        <v>10715</v>
      </c>
      <c r="F14" s="14">
        <v>56591</v>
      </c>
      <c r="G14" s="14">
        <v>90607</v>
      </c>
      <c r="H14" s="14">
        <v>77804</v>
      </c>
      <c r="I14" s="14">
        <v>75485</v>
      </c>
      <c r="J14" s="14">
        <v>53094</v>
      </c>
      <c r="K14" s="14">
        <v>63768</v>
      </c>
      <c r="L14" s="14">
        <v>28724</v>
      </c>
      <c r="M14" s="14">
        <v>18993</v>
      </c>
      <c r="N14" s="12">
        <f t="shared" si="2"/>
        <v>694473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4877</v>
      </c>
      <c r="C15" s="14">
        <v>6202</v>
      </c>
      <c r="D15" s="14">
        <v>3434</v>
      </c>
      <c r="E15" s="14">
        <v>834</v>
      </c>
      <c r="F15" s="14">
        <v>4314</v>
      </c>
      <c r="G15" s="14">
        <v>8748</v>
      </c>
      <c r="H15" s="14">
        <v>6425</v>
      </c>
      <c r="I15" s="14">
        <v>3184</v>
      </c>
      <c r="J15" s="14">
        <v>3683</v>
      </c>
      <c r="K15" s="14">
        <v>3430</v>
      </c>
      <c r="L15" s="14">
        <v>2104</v>
      </c>
      <c r="M15" s="14">
        <v>940</v>
      </c>
      <c r="N15" s="12">
        <f t="shared" si="2"/>
        <v>48175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32631</v>
      </c>
      <c r="C16" s="14">
        <f>C17+C18+C19</f>
        <v>22416</v>
      </c>
      <c r="D16" s="14">
        <f>D17+D18+D19</f>
        <v>24484</v>
      </c>
      <c r="E16" s="14">
        <f>E17+E18+E19</f>
        <v>3499</v>
      </c>
      <c r="F16" s="14">
        <f aca="true" t="shared" si="5" ref="F16:M16">F17+F18+F19</f>
        <v>20501</v>
      </c>
      <c r="G16" s="14">
        <f t="shared" si="5"/>
        <v>34523</v>
      </c>
      <c r="H16" s="14">
        <f t="shared" si="5"/>
        <v>29666</v>
      </c>
      <c r="I16" s="14">
        <f t="shared" si="5"/>
        <v>30178</v>
      </c>
      <c r="J16" s="14">
        <f t="shared" si="5"/>
        <v>20874</v>
      </c>
      <c r="K16" s="14">
        <f t="shared" si="5"/>
        <v>27739</v>
      </c>
      <c r="L16" s="14">
        <f t="shared" si="5"/>
        <v>9906</v>
      </c>
      <c r="M16" s="14">
        <f t="shared" si="5"/>
        <v>5489</v>
      </c>
      <c r="N16" s="12">
        <f t="shared" si="2"/>
        <v>261906</v>
      </c>
    </row>
    <row r="17" spans="1:25" ht="18.75" customHeight="1">
      <c r="A17" s="15" t="s">
        <v>16</v>
      </c>
      <c r="B17" s="14">
        <v>17783</v>
      </c>
      <c r="C17" s="14">
        <v>12832</v>
      </c>
      <c r="D17" s="14">
        <v>11948</v>
      </c>
      <c r="E17" s="14">
        <v>1978</v>
      </c>
      <c r="F17" s="14">
        <v>10841</v>
      </c>
      <c r="G17" s="14">
        <v>18814</v>
      </c>
      <c r="H17" s="14">
        <v>16441</v>
      </c>
      <c r="I17" s="14">
        <v>16933</v>
      </c>
      <c r="J17" s="14">
        <v>11314</v>
      </c>
      <c r="K17" s="14">
        <v>15346</v>
      </c>
      <c r="L17" s="14">
        <v>5625</v>
      </c>
      <c r="M17" s="14">
        <v>3023</v>
      </c>
      <c r="N17" s="12">
        <f t="shared" si="2"/>
        <v>142878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13710</v>
      </c>
      <c r="C18" s="14">
        <v>8156</v>
      </c>
      <c r="D18" s="14">
        <v>11734</v>
      </c>
      <c r="E18" s="14">
        <v>1400</v>
      </c>
      <c r="F18" s="14">
        <v>8542</v>
      </c>
      <c r="G18" s="14">
        <v>13741</v>
      </c>
      <c r="H18" s="14">
        <v>11848</v>
      </c>
      <c r="I18" s="14">
        <v>12610</v>
      </c>
      <c r="J18" s="14">
        <v>8812</v>
      </c>
      <c r="K18" s="14">
        <v>11728</v>
      </c>
      <c r="L18" s="14">
        <v>3930</v>
      </c>
      <c r="M18" s="14">
        <v>2307</v>
      </c>
      <c r="N18" s="12">
        <f t="shared" si="2"/>
        <v>108518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1138</v>
      </c>
      <c r="C19" s="14">
        <v>1428</v>
      </c>
      <c r="D19" s="14">
        <v>802</v>
      </c>
      <c r="E19" s="14">
        <v>121</v>
      </c>
      <c r="F19" s="14">
        <v>1118</v>
      </c>
      <c r="G19" s="14">
        <v>1968</v>
      </c>
      <c r="H19" s="14">
        <v>1377</v>
      </c>
      <c r="I19" s="14">
        <v>635</v>
      </c>
      <c r="J19" s="14">
        <v>748</v>
      </c>
      <c r="K19" s="14">
        <v>665</v>
      </c>
      <c r="L19" s="14">
        <v>351</v>
      </c>
      <c r="M19" s="14">
        <v>159</v>
      </c>
      <c r="N19" s="12">
        <f t="shared" si="2"/>
        <v>10510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122178</v>
      </c>
      <c r="C20" s="18">
        <f>C21+C22+C23</f>
        <v>75833</v>
      </c>
      <c r="D20" s="18">
        <f>D21+D22+D23</f>
        <v>71506</v>
      </c>
      <c r="E20" s="18">
        <f>E21+E22+E23</f>
        <v>10973</v>
      </c>
      <c r="F20" s="18">
        <f aca="true" t="shared" si="6" ref="F20:M20">F21+F22+F23</f>
        <v>61640</v>
      </c>
      <c r="G20" s="18">
        <f t="shared" si="6"/>
        <v>97953</v>
      </c>
      <c r="H20" s="18">
        <f t="shared" si="6"/>
        <v>103203</v>
      </c>
      <c r="I20" s="18">
        <f t="shared" si="6"/>
        <v>95503</v>
      </c>
      <c r="J20" s="18">
        <f t="shared" si="6"/>
        <v>64506</v>
      </c>
      <c r="K20" s="18">
        <f t="shared" si="6"/>
        <v>98741</v>
      </c>
      <c r="L20" s="18">
        <f t="shared" si="6"/>
        <v>38963</v>
      </c>
      <c r="M20" s="18">
        <f t="shared" si="6"/>
        <v>22422</v>
      </c>
      <c r="N20" s="12">
        <f aca="true" t="shared" si="7" ref="N20:N26">SUM(B20:M20)</f>
        <v>863421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63379</v>
      </c>
      <c r="C21" s="14">
        <v>42041</v>
      </c>
      <c r="D21" s="14">
        <v>38774</v>
      </c>
      <c r="E21" s="14">
        <v>6127</v>
      </c>
      <c r="F21" s="14">
        <v>32959</v>
      </c>
      <c r="G21" s="14">
        <v>53875</v>
      </c>
      <c r="H21" s="14">
        <v>59266</v>
      </c>
      <c r="I21" s="14">
        <v>52912</v>
      </c>
      <c r="J21" s="14">
        <v>34309</v>
      </c>
      <c r="K21" s="14">
        <v>51162</v>
      </c>
      <c r="L21" s="14">
        <v>20710</v>
      </c>
      <c r="M21" s="14">
        <v>11449</v>
      </c>
      <c r="N21" s="12">
        <f t="shared" si="7"/>
        <v>466963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56268</v>
      </c>
      <c r="C22" s="14">
        <v>31443</v>
      </c>
      <c r="D22" s="14">
        <v>31401</v>
      </c>
      <c r="E22" s="14">
        <v>4561</v>
      </c>
      <c r="F22" s="14">
        <v>27096</v>
      </c>
      <c r="G22" s="14">
        <v>41043</v>
      </c>
      <c r="H22" s="14">
        <v>41599</v>
      </c>
      <c r="I22" s="14">
        <v>40982</v>
      </c>
      <c r="J22" s="14">
        <v>28648</v>
      </c>
      <c r="K22" s="14">
        <v>45658</v>
      </c>
      <c r="L22" s="14">
        <v>17297</v>
      </c>
      <c r="M22" s="14">
        <v>10482</v>
      </c>
      <c r="N22" s="12">
        <f t="shared" si="7"/>
        <v>376478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2531</v>
      </c>
      <c r="C23" s="14">
        <v>2349</v>
      </c>
      <c r="D23" s="14">
        <v>1331</v>
      </c>
      <c r="E23" s="14">
        <v>285</v>
      </c>
      <c r="F23" s="14">
        <v>1585</v>
      </c>
      <c r="G23" s="14">
        <v>3035</v>
      </c>
      <c r="H23" s="14">
        <v>2338</v>
      </c>
      <c r="I23" s="14">
        <v>1609</v>
      </c>
      <c r="J23" s="14">
        <v>1549</v>
      </c>
      <c r="K23" s="14">
        <v>1921</v>
      </c>
      <c r="L23" s="14">
        <v>956</v>
      </c>
      <c r="M23" s="14">
        <v>491</v>
      </c>
      <c r="N23" s="12">
        <f t="shared" si="7"/>
        <v>19980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175787</v>
      </c>
      <c r="C24" s="14">
        <f>C25+C26</f>
        <v>128755</v>
      </c>
      <c r="D24" s="14">
        <f>D25+D26</f>
        <v>123483</v>
      </c>
      <c r="E24" s="14">
        <f>E25+E26</f>
        <v>22234</v>
      </c>
      <c r="F24" s="14">
        <f aca="true" t="shared" si="8" ref="F24:M24">F25+F26</f>
        <v>121639</v>
      </c>
      <c r="G24" s="14">
        <f t="shared" si="8"/>
        <v>179449</v>
      </c>
      <c r="H24" s="14">
        <f t="shared" si="8"/>
        <v>154250</v>
      </c>
      <c r="I24" s="14">
        <f t="shared" si="8"/>
        <v>123700</v>
      </c>
      <c r="J24" s="14">
        <f t="shared" si="8"/>
        <v>95872</v>
      </c>
      <c r="K24" s="14">
        <f t="shared" si="8"/>
        <v>107920</v>
      </c>
      <c r="L24" s="14">
        <f t="shared" si="8"/>
        <v>35398</v>
      </c>
      <c r="M24" s="14">
        <f t="shared" si="8"/>
        <v>20668</v>
      </c>
      <c r="N24" s="12">
        <f t="shared" si="7"/>
        <v>1289155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70711</v>
      </c>
      <c r="C25" s="14">
        <v>59065</v>
      </c>
      <c r="D25" s="14">
        <v>56109</v>
      </c>
      <c r="E25" s="14">
        <v>11086</v>
      </c>
      <c r="F25" s="14">
        <v>54627</v>
      </c>
      <c r="G25" s="14">
        <v>84720</v>
      </c>
      <c r="H25" s="14">
        <v>75338</v>
      </c>
      <c r="I25" s="14">
        <v>50540</v>
      </c>
      <c r="J25" s="14">
        <v>44644</v>
      </c>
      <c r="K25" s="14">
        <v>44240</v>
      </c>
      <c r="L25" s="14">
        <v>14894</v>
      </c>
      <c r="M25" s="14">
        <v>7685</v>
      </c>
      <c r="N25" s="12">
        <f t="shared" si="7"/>
        <v>573659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105076</v>
      </c>
      <c r="C26" s="14">
        <v>69690</v>
      </c>
      <c r="D26" s="14">
        <v>67374</v>
      </c>
      <c r="E26" s="14">
        <v>11148</v>
      </c>
      <c r="F26" s="14">
        <v>67012</v>
      </c>
      <c r="G26" s="14">
        <v>94729</v>
      </c>
      <c r="H26" s="14">
        <v>78912</v>
      </c>
      <c r="I26" s="14">
        <v>73160</v>
      </c>
      <c r="J26" s="14">
        <v>51228</v>
      </c>
      <c r="K26" s="14">
        <v>63680</v>
      </c>
      <c r="L26" s="14">
        <v>20504</v>
      </c>
      <c r="M26" s="14">
        <v>12983</v>
      </c>
      <c r="N26" s="12">
        <f t="shared" si="7"/>
        <v>715496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1046757.6873608199</v>
      </c>
      <c r="C36" s="60">
        <f aca="true" t="shared" si="11" ref="C36:M36">C37+C38+C39+C40</f>
        <v>734262.5566639999</v>
      </c>
      <c r="D36" s="60">
        <f t="shared" si="11"/>
        <v>711273.0735670499</v>
      </c>
      <c r="E36" s="60">
        <f t="shared" si="11"/>
        <v>152656.87864799998</v>
      </c>
      <c r="F36" s="60">
        <f t="shared" si="11"/>
        <v>700501.56755365</v>
      </c>
      <c r="G36" s="60">
        <f t="shared" si="11"/>
        <v>880591.8648000001</v>
      </c>
      <c r="H36" s="60">
        <f t="shared" si="11"/>
        <v>945794.3641</v>
      </c>
      <c r="I36" s="60">
        <f t="shared" si="11"/>
        <v>800785.6222495999</v>
      </c>
      <c r="J36" s="60">
        <f t="shared" si="11"/>
        <v>661005.0805496</v>
      </c>
      <c r="K36" s="60">
        <f t="shared" si="11"/>
        <v>776287.6169403199</v>
      </c>
      <c r="L36" s="60">
        <f t="shared" si="11"/>
        <v>372534.75103392993</v>
      </c>
      <c r="M36" s="60">
        <f t="shared" si="11"/>
        <v>219683.03145600003</v>
      </c>
      <c r="N36" s="60">
        <f>N37+N38+N39+N40</f>
        <v>8002134.09492297</v>
      </c>
    </row>
    <row r="37" spans="1:14" ht="18.75" customHeight="1">
      <c r="A37" s="57" t="s">
        <v>54</v>
      </c>
      <c r="B37" s="54">
        <f aca="true" t="shared" si="12" ref="B37:M37">B29*B7</f>
        <v>1046695.8563999999</v>
      </c>
      <c r="C37" s="54">
        <f t="shared" si="12"/>
        <v>734067.8592</v>
      </c>
      <c r="D37" s="54">
        <f t="shared" si="12"/>
        <v>701131.6468</v>
      </c>
      <c r="E37" s="54">
        <f t="shared" si="12"/>
        <v>152390.447</v>
      </c>
      <c r="F37" s="54">
        <f t="shared" si="12"/>
        <v>700441.807</v>
      </c>
      <c r="G37" s="54">
        <f t="shared" si="12"/>
        <v>880602.1660000001</v>
      </c>
      <c r="H37" s="54">
        <f t="shared" si="12"/>
        <v>945589.5584999999</v>
      </c>
      <c r="I37" s="54">
        <f t="shared" si="12"/>
        <v>800611.4112</v>
      </c>
      <c r="J37" s="54">
        <f t="shared" si="12"/>
        <v>660832.2968</v>
      </c>
      <c r="K37" s="54">
        <f t="shared" si="12"/>
        <v>776032.0732999999</v>
      </c>
      <c r="L37" s="54">
        <f t="shared" si="12"/>
        <v>372381.7789</v>
      </c>
      <c r="M37" s="54">
        <f t="shared" si="12"/>
        <v>219632.80500000002</v>
      </c>
      <c r="N37" s="56">
        <f>SUM(B37:M37)</f>
        <v>7990409.7061</v>
      </c>
    </row>
    <row r="38" spans="1:14" ht="18.75" customHeight="1">
      <c r="A38" s="57" t="s">
        <v>55</v>
      </c>
      <c r="B38" s="54">
        <f aca="true" t="shared" si="13" ref="B38:M38">B30*B7</f>
        <v>-3195.24903918</v>
      </c>
      <c r="C38" s="54">
        <f t="shared" si="13"/>
        <v>-2197.8225359999997</v>
      </c>
      <c r="D38" s="54">
        <f t="shared" si="13"/>
        <v>-2144.17323295</v>
      </c>
      <c r="E38" s="54">
        <f t="shared" si="13"/>
        <v>-379.848352</v>
      </c>
      <c r="F38" s="54">
        <f t="shared" si="13"/>
        <v>-2101.63944635</v>
      </c>
      <c r="G38" s="54">
        <f t="shared" si="13"/>
        <v>-2672.4612</v>
      </c>
      <c r="H38" s="54">
        <f t="shared" si="13"/>
        <v>-2692.7544</v>
      </c>
      <c r="I38" s="54">
        <f t="shared" si="13"/>
        <v>-2372.3889504</v>
      </c>
      <c r="J38" s="54">
        <f t="shared" si="13"/>
        <v>-1945.8162504</v>
      </c>
      <c r="K38" s="54">
        <f t="shared" si="13"/>
        <v>-2346.69635968</v>
      </c>
      <c r="L38" s="54">
        <f t="shared" si="13"/>
        <v>-1118.18786607</v>
      </c>
      <c r="M38" s="54">
        <f t="shared" si="13"/>
        <v>-668.813544</v>
      </c>
      <c r="N38" s="25">
        <f>SUM(B38:M38)</f>
        <v>-23835.85117703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10124.2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-76763.58</v>
      </c>
      <c r="C42" s="25">
        <f aca="true" t="shared" si="15" ref="C42:M42">+C43+C46+C54+C55</f>
        <v>-72977.77999999998</v>
      </c>
      <c r="D42" s="25">
        <f t="shared" si="15"/>
        <v>-54076.75</v>
      </c>
      <c r="E42" s="25">
        <f t="shared" si="15"/>
        <v>-5828.34</v>
      </c>
      <c r="F42" s="25">
        <f t="shared" si="15"/>
        <v>-42298.82</v>
      </c>
      <c r="G42" s="25">
        <f t="shared" si="15"/>
        <v>-78414.99</v>
      </c>
      <c r="H42" s="25">
        <f t="shared" si="15"/>
        <v>-109334.36</v>
      </c>
      <c r="I42" s="25">
        <f t="shared" si="15"/>
        <v>-88452.45999999999</v>
      </c>
      <c r="J42" s="25">
        <f t="shared" si="15"/>
        <v>-54280.93</v>
      </c>
      <c r="K42" s="25">
        <f t="shared" si="15"/>
        <v>-39103.5</v>
      </c>
      <c r="L42" s="25">
        <f t="shared" si="15"/>
        <v>-31778.3</v>
      </c>
      <c r="M42" s="25">
        <f t="shared" si="15"/>
        <v>-21437.129999999997</v>
      </c>
      <c r="N42" s="25">
        <f>+N43+N46+N54+N55</f>
        <v>-674746.94</v>
      </c>
    </row>
    <row r="43" spans="1:14" ht="18.75" customHeight="1">
      <c r="A43" s="17" t="s">
        <v>59</v>
      </c>
      <c r="B43" s="26">
        <f>B44+B45</f>
        <v>-75867</v>
      </c>
      <c r="C43" s="26">
        <f>C44+C45</f>
        <v>-75851.8</v>
      </c>
      <c r="D43" s="26">
        <f>D44+D45</f>
        <v>-55483.8</v>
      </c>
      <c r="E43" s="26">
        <f>E44+E45</f>
        <v>-6714.6</v>
      </c>
      <c r="F43" s="26">
        <f aca="true" t="shared" si="16" ref="F43:M43">F44+F45</f>
        <v>-45467</v>
      </c>
      <c r="G43" s="26">
        <f t="shared" si="16"/>
        <v>-85268.2</v>
      </c>
      <c r="H43" s="26">
        <f t="shared" si="16"/>
        <v>-100012.2</v>
      </c>
      <c r="I43" s="26">
        <f t="shared" si="16"/>
        <v>-48495.6</v>
      </c>
      <c r="J43" s="26">
        <f t="shared" si="16"/>
        <v>-64641.8</v>
      </c>
      <c r="K43" s="26">
        <f t="shared" si="16"/>
        <v>-53994.2</v>
      </c>
      <c r="L43" s="26">
        <f t="shared" si="16"/>
        <v>-33257.6</v>
      </c>
      <c r="M43" s="26">
        <f t="shared" si="16"/>
        <v>-23157.2</v>
      </c>
      <c r="N43" s="25">
        <f aca="true" t="shared" si="17" ref="N43:N55">SUM(B43:M43)</f>
        <v>-668210.9999999999</v>
      </c>
    </row>
    <row r="44" spans="1:25" ht="18.75" customHeight="1">
      <c r="A44" s="13" t="s">
        <v>60</v>
      </c>
      <c r="B44" s="20">
        <f>ROUND(-B9*$D$3,2)</f>
        <v>-75867</v>
      </c>
      <c r="C44" s="20">
        <f>ROUND(-C9*$D$3,2)</f>
        <v>-75851.8</v>
      </c>
      <c r="D44" s="20">
        <f>ROUND(-D9*$D$3,2)</f>
        <v>-55483.8</v>
      </c>
      <c r="E44" s="20">
        <f>ROUND(-E9*$D$3,2)</f>
        <v>-6714.6</v>
      </c>
      <c r="F44" s="20">
        <f aca="true" t="shared" si="18" ref="F44:M44">ROUND(-F9*$D$3,2)</f>
        <v>-45467</v>
      </c>
      <c r="G44" s="20">
        <f t="shared" si="18"/>
        <v>-85268.2</v>
      </c>
      <c r="H44" s="20">
        <f t="shared" si="18"/>
        <v>-100012.2</v>
      </c>
      <c r="I44" s="20">
        <f t="shared" si="18"/>
        <v>-48495.6</v>
      </c>
      <c r="J44" s="20">
        <f t="shared" si="18"/>
        <v>-64641.8</v>
      </c>
      <c r="K44" s="20">
        <f t="shared" si="18"/>
        <v>-53994.2</v>
      </c>
      <c r="L44" s="20">
        <f t="shared" si="18"/>
        <v>-33257.6</v>
      </c>
      <c r="M44" s="20">
        <f t="shared" si="18"/>
        <v>-23157.2</v>
      </c>
      <c r="N44" s="46">
        <f t="shared" si="17"/>
        <v>-668210.9999999999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-85000</v>
      </c>
      <c r="C46" s="26">
        <f aca="true" t="shared" si="20" ref="C46:M46">SUM(C47:C53)</f>
        <v>-97400</v>
      </c>
      <c r="D46" s="26">
        <f t="shared" si="20"/>
        <v>-11200</v>
      </c>
      <c r="E46" s="26">
        <f t="shared" si="20"/>
        <v>-20000</v>
      </c>
      <c r="F46" s="26">
        <f t="shared" si="20"/>
        <v>-54100</v>
      </c>
      <c r="G46" s="26">
        <f t="shared" si="20"/>
        <v>-74100</v>
      </c>
      <c r="H46" s="26">
        <f t="shared" si="20"/>
        <v>-8900</v>
      </c>
      <c r="I46" s="26">
        <f t="shared" si="20"/>
        <v>10800</v>
      </c>
      <c r="J46" s="26">
        <f t="shared" si="20"/>
        <v>-28100</v>
      </c>
      <c r="K46" s="26">
        <f t="shared" si="20"/>
        <v>-3200</v>
      </c>
      <c r="L46" s="26">
        <f t="shared" si="20"/>
        <v>-13300</v>
      </c>
      <c r="M46" s="26">
        <f t="shared" si="20"/>
        <v>-24500</v>
      </c>
      <c r="N46" s="26">
        <f>SUM(N47:N53)</f>
        <v>-409000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-85000</v>
      </c>
      <c r="C52" s="24">
        <v>-97400</v>
      </c>
      <c r="D52" s="24">
        <v>-11200</v>
      </c>
      <c r="E52" s="24">
        <v>-20000</v>
      </c>
      <c r="F52" s="24">
        <v>-54100</v>
      </c>
      <c r="G52" s="24">
        <v>-74100</v>
      </c>
      <c r="H52" s="24">
        <v>-8900</v>
      </c>
      <c r="I52" s="24">
        <v>10800</v>
      </c>
      <c r="J52" s="24">
        <v>-28100</v>
      </c>
      <c r="K52" s="24">
        <v>-3200</v>
      </c>
      <c r="L52" s="24">
        <v>-13300</v>
      </c>
      <c r="M52" s="24">
        <v>-24500</v>
      </c>
      <c r="N52" s="24">
        <f t="shared" si="17"/>
        <v>-409000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101</v>
      </c>
      <c r="B54" s="27">
        <v>84103.42</v>
      </c>
      <c r="C54" s="27">
        <v>100274.02</v>
      </c>
      <c r="D54" s="27">
        <v>12607.05</v>
      </c>
      <c r="E54" s="27">
        <v>20886.26</v>
      </c>
      <c r="F54" s="27">
        <v>57268.18</v>
      </c>
      <c r="G54" s="27">
        <v>80953.21</v>
      </c>
      <c r="H54" s="27">
        <v>-422.16</v>
      </c>
      <c r="I54" s="27">
        <v>-50756.86</v>
      </c>
      <c r="J54" s="27">
        <v>38460.87</v>
      </c>
      <c r="K54" s="27">
        <v>18090.7</v>
      </c>
      <c r="L54" s="27">
        <v>14779.3</v>
      </c>
      <c r="M54" s="27">
        <v>26220.07</v>
      </c>
      <c r="N54" s="24">
        <f t="shared" si="17"/>
        <v>402464.06000000006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969994.1073608199</v>
      </c>
      <c r="C57" s="29">
        <f t="shared" si="21"/>
        <v>661284.7766639999</v>
      </c>
      <c r="D57" s="29">
        <f t="shared" si="21"/>
        <v>657196.3235670499</v>
      </c>
      <c r="E57" s="29">
        <f t="shared" si="21"/>
        <v>146828.538648</v>
      </c>
      <c r="F57" s="29">
        <f t="shared" si="21"/>
        <v>658202.74755365</v>
      </c>
      <c r="G57" s="29">
        <f t="shared" si="21"/>
        <v>802176.8748000001</v>
      </c>
      <c r="H57" s="29">
        <f t="shared" si="21"/>
        <v>836460.0041</v>
      </c>
      <c r="I57" s="29">
        <f t="shared" si="21"/>
        <v>712333.1622495999</v>
      </c>
      <c r="J57" s="29">
        <f t="shared" si="21"/>
        <v>606724.1505495999</v>
      </c>
      <c r="K57" s="29">
        <f t="shared" si="21"/>
        <v>737184.1169403199</v>
      </c>
      <c r="L57" s="29">
        <f t="shared" si="21"/>
        <v>340756.45103392994</v>
      </c>
      <c r="M57" s="29">
        <f t="shared" si="21"/>
        <v>198245.90145600002</v>
      </c>
      <c r="N57" s="29">
        <f>SUM(B57:M57)</f>
        <v>7327387.15492297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969994.11</v>
      </c>
      <c r="C60" s="36">
        <f aca="true" t="shared" si="22" ref="C60:M60">SUM(C61:C74)</f>
        <v>661284.78</v>
      </c>
      <c r="D60" s="36">
        <f t="shared" si="22"/>
        <v>657196.33</v>
      </c>
      <c r="E60" s="36">
        <f t="shared" si="22"/>
        <v>146828.54</v>
      </c>
      <c r="F60" s="36">
        <f t="shared" si="22"/>
        <v>658202.75</v>
      </c>
      <c r="G60" s="36">
        <f t="shared" si="22"/>
        <v>802176.88</v>
      </c>
      <c r="H60" s="36">
        <f t="shared" si="22"/>
        <v>836460.01</v>
      </c>
      <c r="I60" s="36">
        <f t="shared" si="22"/>
        <v>712333.16</v>
      </c>
      <c r="J60" s="36">
        <f t="shared" si="22"/>
        <v>606724.15</v>
      </c>
      <c r="K60" s="36">
        <f t="shared" si="22"/>
        <v>737184.11</v>
      </c>
      <c r="L60" s="36">
        <f t="shared" si="22"/>
        <v>340756.45</v>
      </c>
      <c r="M60" s="36">
        <f t="shared" si="22"/>
        <v>198245.91</v>
      </c>
      <c r="N60" s="29">
        <f>SUM(N61:N74)</f>
        <v>7327387.180000002</v>
      </c>
    </row>
    <row r="61" spans="1:15" ht="18.75" customHeight="1">
      <c r="A61" s="17" t="s">
        <v>73</v>
      </c>
      <c r="B61" s="36">
        <v>182837.29</v>
      </c>
      <c r="C61" s="36">
        <v>199419.06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382256.35</v>
      </c>
      <c r="O61"/>
    </row>
    <row r="62" spans="1:15" ht="18.75" customHeight="1">
      <c r="A62" s="17" t="s">
        <v>74</v>
      </c>
      <c r="B62" s="36">
        <v>787156.82</v>
      </c>
      <c r="C62" s="36">
        <v>461865.72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1249022.54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657196.33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657196.33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146828.54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146828.54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658202.75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658202.75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802176.88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802176.88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644136.01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644136.01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192324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192324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712333.16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712333.16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606724.15</v>
      </c>
      <c r="K70" s="35">
        <v>0</v>
      </c>
      <c r="L70" s="35">
        <v>0</v>
      </c>
      <c r="M70" s="35">
        <v>0</v>
      </c>
      <c r="N70" s="29">
        <f t="shared" si="23"/>
        <v>606724.15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737184.11</v>
      </c>
      <c r="L71" s="35">
        <v>0</v>
      </c>
      <c r="M71" s="61"/>
      <c r="N71" s="26">
        <f t="shared" si="23"/>
        <v>737184.11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340756.45</v>
      </c>
      <c r="M72" s="35">
        <v>0</v>
      </c>
      <c r="N72" s="29">
        <f t="shared" si="23"/>
        <v>340756.45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198245.91</v>
      </c>
      <c r="N73" s="26">
        <f t="shared" si="23"/>
        <v>198245.91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86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87</v>
      </c>
      <c r="B78" s="44">
        <v>2.2638475737403376</v>
      </c>
      <c r="C78" s="44">
        <v>2.231997966795119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88</v>
      </c>
      <c r="B79" s="44">
        <v>1.9788576506008486</v>
      </c>
      <c r="C79" s="44">
        <v>1.866419765536367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89</v>
      </c>
      <c r="B80" s="44">
        <v>0</v>
      </c>
      <c r="C80" s="44">
        <v>0</v>
      </c>
      <c r="D80" s="22">
        <f>(D$37+D$38+D$39)/D$7</f>
        <v>1.8148445895389047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90</v>
      </c>
      <c r="B81" s="44">
        <v>0</v>
      </c>
      <c r="C81" s="44">
        <v>0</v>
      </c>
      <c r="D81" s="44">
        <v>0</v>
      </c>
      <c r="E81" s="22">
        <f>(E$37+E$38+E$39)/E$7</f>
        <v>2.52450601369274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91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2.1191807896272308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92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1.680480341671565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93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1.9773665238957692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94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1.9329885491527221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95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1.9200177001803043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2.1624652586746578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2.0675806202582985</v>
      </c>
      <c r="L88" s="44">
        <v>0</v>
      </c>
      <c r="M88" s="44">
        <v>0</v>
      </c>
      <c r="N88" s="26"/>
      <c r="W88"/>
    </row>
    <row r="89" spans="1:24" ht="18.75" customHeight="1">
      <c r="A89" s="17" t="s">
        <v>98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2.454908046958043</v>
      </c>
      <c r="M89" s="44">
        <v>0</v>
      </c>
      <c r="N89" s="62"/>
      <c r="X89"/>
    </row>
    <row r="90" spans="1:25" ht="18.75" customHeight="1">
      <c r="A90" s="34" t="s">
        <v>99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2.4048498243678162</v>
      </c>
      <c r="N90" s="50"/>
      <c r="Y90"/>
    </row>
    <row r="91" spans="1:13" ht="36.7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2016-10-26T17:01:09Z</dcterms:modified>
  <cp:category/>
  <cp:version/>
  <cp:contentType/>
  <cp:contentStatus/>
</cp:coreProperties>
</file>