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<sst xmlns="http://schemas.openxmlformats.org/spreadsheetml/2006/main" count="105" uniqueCount="103">
  <si>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</si>
  <si>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</si>
  <si>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</si>
  <si>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</si>
  <si>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</si>
  <si>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</si>
  <si>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</si>
  <si>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</si>
  <si>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</si>
  <si>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</si>
  <si>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</si>
  <si>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</si>
  <si>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</si>
  <si>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</si>
  <si>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</si>
  <si>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</si>
  <si>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</si>
  <si>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</si>
  <si>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</si>
  <si>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</si>
  <si>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</si>
  <si>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</si>
  <si>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</si>
  <si>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</si>
  <si>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</si>
  <si>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</si>
  <si>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</si>
  <si>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</si>
  <si>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</si>
  <si>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</si>
  <si>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</si>
  <si>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</si>
  <si>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</si>
  <si>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</si>
  <si>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</si>
  <si>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</si>
  <si>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</si>
  <si>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</si>
  <si>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</si>
  <si>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</si>
  <si>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</si>
  <si>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</si>
  <si>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</si>
  <si>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</si>
  <si>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</si>
  <si>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</si>
  <si>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</si>
  <si>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</si>
  <si>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</si>
  <si>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</si>
  <si>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</si>
  <si>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</si>
  <si>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</si>
  <si>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</si>
  <si>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</si>
  <si>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</si>
  <si>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</si>
  <si>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</si>
  <si>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</si>
  <si>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</si>
  <si>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</si>
  <si>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</si>
  <si>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</si>
  <si>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</si>
  <si>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</si>
  <si>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</si>
  <si>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</si>
  <si>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</si>
  <si>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</si>
  <si>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</si>
  <si>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</si>
  <si>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</si>
  <si>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</si>
  <si>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</si>
  <si>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</si>
  <si>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</si>
  <si>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</si>
  <si>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</si>
  <si>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</si>
  <si>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</si>
  <si>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</si>
  <si>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</si>
  <si>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</si>
  <si>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</si>
  <si>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</si>
  <si>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</si>
  <si>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</si>
  <si>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</si>
  <si>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</si>
  <si>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</si>
  <si>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</si>
  <si>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</si>
  <si>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</si>
  <si>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</si>
  <si>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</si>
  <si>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</si>
  <si>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</si>
  <si>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</si>
  <si>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</si>
  <si>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</si>
  <si>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</si>
  <si>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</si>
  <si>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16/10/16 - VENCIMENTO 26/10/16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</si>
</sst>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224863</v>
      </c>
      <c r="C7" s="10">
        <f>C8+C20+C24</f>
        <v>148859</v>
      </c>
      <c r="D7" s="10">
        <f>D8+D20+D24</f>
        <v>177198</v>
      </c>
      <c r="E7" s="10">
        <f>E8+E20+E24</f>
        <v>26356</v>
      </c>
      <c r="F7" s="10">
        <f aca="true" t="shared" si="0" ref="F7:M7">F8+F20+F24</f>
        <v>150507</v>
      </c>
      <c r="G7" s="10">
        <f t="shared" si="0"/>
        <v>216524</v>
      </c>
      <c r="H7" s="10">
        <f t="shared" si="0"/>
        <v>189230</v>
      </c>
      <c r="I7" s="10">
        <f t="shared" si="0"/>
        <v>201561</v>
      </c>
      <c r="J7" s="10">
        <f t="shared" si="0"/>
        <v>145663</v>
      </c>
      <c r="K7" s="10">
        <f t="shared" si="0"/>
        <v>189491</v>
      </c>
      <c r="L7" s="10">
        <f t="shared" si="0"/>
        <v>59613</v>
      </c>
      <c r="M7" s="10">
        <f t="shared" si="0"/>
        <v>31917</v>
      </c>
      <c r="N7" s="10">
        <f>+N8+N20+N24</f>
        <v>1761782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98231</v>
      </c>
      <c r="C8" s="12">
        <f>+C9+C12+C16</f>
        <v>68297</v>
      </c>
      <c r="D8" s="12">
        <f>+D9+D12+D16</f>
        <v>85075</v>
      </c>
      <c r="E8" s="12">
        <f>+E9+E12+E16</f>
        <v>12352</v>
      </c>
      <c r="F8" s="12">
        <f aca="true" t="shared" si="1" ref="F8:M8">+F9+F12+F16</f>
        <v>67136</v>
      </c>
      <c r="G8" s="12">
        <f t="shared" si="1"/>
        <v>102563</v>
      </c>
      <c r="H8" s="12">
        <f t="shared" si="1"/>
        <v>88840</v>
      </c>
      <c r="I8" s="12">
        <f t="shared" si="1"/>
        <v>94755</v>
      </c>
      <c r="J8" s="12">
        <f t="shared" si="1"/>
        <v>70539</v>
      </c>
      <c r="K8" s="12">
        <f t="shared" si="1"/>
        <v>89020</v>
      </c>
      <c r="L8" s="12">
        <f t="shared" si="1"/>
        <v>31175</v>
      </c>
      <c r="M8" s="12">
        <f t="shared" si="1"/>
        <v>17505</v>
      </c>
      <c r="N8" s="12">
        <f>SUM(B8:M8)</f>
        <v>825488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14149</v>
      </c>
      <c r="C9" s="14">
        <v>12356</v>
      </c>
      <c r="D9" s="14">
        <v>10720</v>
      </c>
      <c r="E9" s="14">
        <v>1029</v>
      </c>
      <c r="F9" s="14">
        <v>9042</v>
      </c>
      <c r="G9" s="14">
        <v>15208</v>
      </c>
      <c r="H9" s="14">
        <v>16461</v>
      </c>
      <c r="I9" s="14">
        <v>9677</v>
      </c>
      <c r="J9" s="14">
        <v>11847</v>
      </c>
      <c r="K9" s="14">
        <v>10174</v>
      </c>
      <c r="L9" s="14">
        <v>4644</v>
      </c>
      <c r="M9" s="14">
        <v>2650</v>
      </c>
      <c r="N9" s="12">
        <f aca="true" t="shared" si="2" ref="N9:N19">SUM(B9:M9)</f>
        <v>117957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14149</v>
      </c>
      <c r="C10" s="14">
        <f>+C9-C11</f>
        <v>12356</v>
      </c>
      <c r="D10" s="14">
        <f>+D9-D11</f>
        <v>10720</v>
      </c>
      <c r="E10" s="14">
        <f>+E9-E11</f>
        <v>1029</v>
      </c>
      <c r="F10" s="14">
        <f aca="true" t="shared" si="3" ref="F10:M10">+F9-F11</f>
        <v>9042</v>
      </c>
      <c r="G10" s="14">
        <f t="shared" si="3"/>
        <v>15208</v>
      </c>
      <c r="H10" s="14">
        <f t="shared" si="3"/>
        <v>16461</v>
      </c>
      <c r="I10" s="14">
        <f t="shared" si="3"/>
        <v>9677</v>
      </c>
      <c r="J10" s="14">
        <f t="shared" si="3"/>
        <v>11847</v>
      </c>
      <c r="K10" s="14">
        <f t="shared" si="3"/>
        <v>10174</v>
      </c>
      <c r="L10" s="14">
        <f t="shared" si="3"/>
        <v>4644</v>
      </c>
      <c r="M10" s="14">
        <f t="shared" si="3"/>
        <v>2650</v>
      </c>
      <c r="N10" s="12">
        <f t="shared" si="2"/>
        <v>117957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68216</v>
      </c>
      <c r="C12" s="14">
        <f>C13+C14+C15</f>
        <v>46625</v>
      </c>
      <c r="D12" s="14">
        <f>D13+D14+D15</f>
        <v>62466</v>
      </c>
      <c r="E12" s="14">
        <f>E13+E14+E15</f>
        <v>9567</v>
      </c>
      <c r="F12" s="14">
        <f aca="true" t="shared" si="4" ref="F12:M12">F13+F14+F15</f>
        <v>48012</v>
      </c>
      <c r="G12" s="14">
        <f t="shared" si="4"/>
        <v>72358</v>
      </c>
      <c r="H12" s="14">
        <f t="shared" si="4"/>
        <v>60345</v>
      </c>
      <c r="I12" s="14">
        <f t="shared" si="4"/>
        <v>69427</v>
      </c>
      <c r="J12" s="14">
        <f t="shared" si="4"/>
        <v>47683</v>
      </c>
      <c r="K12" s="14">
        <f t="shared" si="4"/>
        <v>62438</v>
      </c>
      <c r="L12" s="14">
        <f t="shared" si="4"/>
        <v>22265</v>
      </c>
      <c r="M12" s="14">
        <f t="shared" si="4"/>
        <v>12754</v>
      </c>
      <c r="N12" s="12">
        <f t="shared" si="2"/>
        <v>582156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31803</v>
      </c>
      <c r="C13" s="14">
        <v>23191</v>
      </c>
      <c r="D13" s="14">
        <v>29788</v>
      </c>
      <c r="E13" s="14">
        <v>4222</v>
      </c>
      <c r="F13" s="14">
        <v>23230</v>
      </c>
      <c r="G13" s="14">
        <v>34607</v>
      </c>
      <c r="H13" s="14">
        <v>29910</v>
      </c>
      <c r="I13" s="14">
        <v>33587</v>
      </c>
      <c r="J13" s="14">
        <v>21750</v>
      </c>
      <c r="K13" s="14">
        <v>27587</v>
      </c>
      <c r="L13" s="14">
        <v>9664</v>
      </c>
      <c r="M13" s="14">
        <v>5400</v>
      </c>
      <c r="N13" s="12">
        <f t="shared" si="2"/>
        <v>274739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35055</v>
      </c>
      <c r="C14" s="14">
        <v>22031</v>
      </c>
      <c r="D14" s="14">
        <v>31701</v>
      </c>
      <c r="E14" s="14">
        <v>5073</v>
      </c>
      <c r="F14" s="14">
        <v>23738</v>
      </c>
      <c r="G14" s="14">
        <v>35400</v>
      </c>
      <c r="H14" s="14">
        <v>29074</v>
      </c>
      <c r="I14" s="14">
        <v>34854</v>
      </c>
      <c r="J14" s="14">
        <v>24875</v>
      </c>
      <c r="K14" s="14">
        <v>33681</v>
      </c>
      <c r="L14" s="14">
        <v>12066</v>
      </c>
      <c r="M14" s="14">
        <v>7130</v>
      </c>
      <c r="N14" s="12">
        <f t="shared" si="2"/>
        <v>294678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1358</v>
      </c>
      <c r="C15" s="14">
        <v>1403</v>
      </c>
      <c r="D15" s="14">
        <v>977</v>
      </c>
      <c r="E15" s="14">
        <v>272</v>
      </c>
      <c r="F15" s="14">
        <v>1044</v>
      </c>
      <c r="G15" s="14">
        <v>2351</v>
      </c>
      <c r="H15" s="14">
        <v>1361</v>
      </c>
      <c r="I15" s="14">
        <v>986</v>
      </c>
      <c r="J15" s="14">
        <v>1058</v>
      </c>
      <c r="K15" s="14">
        <v>1170</v>
      </c>
      <c r="L15" s="14">
        <v>535</v>
      </c>
      <c r="M15" s="14">
        <v>224</v>
      </c>
      <c r="N15" s="12">
        <f t="shared" si="2"/>
        <v>12739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15866</v>
      </c>
      <c r="C16" s="14">
        <f>C17+C18+C19</f>
        <v>9316</v>
      </c>
      <c r="D16" s="14">
        <f>D17+D18+D19</f>
        <v>11889</v>
      </c>
      <c r="E16" s="14">
        <f>E17+E18+E19</f>
        <v>1756</v>
      </c>
      <c r="F16" s="14">
        <f aca="true" t="shared" si="5" ref="F16:M16">F17+F18+F19</f>
        <v>10082</v>
      </c>
      <c r="G16" s="14">
        <f t="shared" si="5"/>
        <v>14997</v>
      </c>
      <c r="H16" s="14">
        <f t="shared" si="5"/>
        <v>12034</v>
      </c>
      <c r="I16" s="14">
        <f t="shared" si="5"/>
        <v>15651</v>
      </c>
      <c r="J16" s="14">
        <f t="shared" si="5"/>
        <v>11009</v>
      </c>
      <c r="K16" s="14">
        <f t="shared" si="5"/>
        <v>16408</v>
      </c>
      <c r="L16" s="14">
        <f t="shared" si="5"/>
        <v>4266</v>
      </c>
      <c r="M16" s="14">
        <f t="shared" si="5"/>
        <v>2101</v>
      </c>
      <c r="N16" s="12">
        <f t="shared" si="2"/>
        <v>125375</v>
      </c>
    </row>
    <row r="17" spans="1:25" ht="18.75" customHeight="1">
      <c r="A17" s="15" t="s">
        <v>16</v>
      </c>
      <c r="B17" s="14">
        <v>8803</v>
      </c>
      <c r="C17" s="14">
        <v>5496</v>
      </c>
      <c r="D17" s="14">
        <v>5856</v>
      </c>
      <c r="E17" s="14">
        <v>945</v>
      </c>
      <c r="F17" s="14">
        <v>5313</v>
      </c>
      <c r="G17" s="14">
        <v>8107</v>
      </c>
      <c r="H17" s="14">
        <v>6865</v>
      </c>
      <c r="I17" s="14">
        <v>8681</v>
      </c>
      <c r="J17" s="14">
        <v>5818</v>
      </c>
      <c r="K17" s="14">
        <v>8852</v>
      </c>
      <c r="L17" s="14">
        <v>2164</v>
      </c>
      <c r="M17" s="14">
        <v>1004</v>
      </c>
      <c r="N17" s="12">
        <f t="shared" si="2"/>
        <v>67904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6617</v>
      </c>
      <c r="C18" s="14">
        <v>3452</v>
      </c>
      <c r="D18" s="14">
        <v>5786</v>
      </c>
      <c r="E18" s="14">
        <v>775</v>
      </c>
      <c r="F18" s="14">
        <v>4485</v>
      </c>
      <c r="G18" s="14">
        <v>6322</v>
      </c>
      <c r="H18" s="14">
        <v>4809</v>
      </c>
      <c r="I18" s="14">
        <v>6742</v>
      </c>
      <c r="J18" s="14">
        <v>4910</v>
      </c>
      <c r="K18" s="14">
        <v>7298</v>
      </c>
      <c r="L18" s="14">
        <v>2004</v>
      </c>
      <c r="M18" s="14">
        <v>1050</v>
      </c>
      <c r="N18" s="12">
        <f t="shared" si="2"/>
        <v>54250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446</v>
      </c>
      <c r="C19" s="14">
        <v>368</v>
      </c>
      <c r="D19" s="14">
        <v>247</v>
      </c>
      <c r="E19" s="14">
        <v>36</v>
      </c>
      <c r="F19" s="14">
        <v>284</v>
      </c>
      <c r="G19" s="14">
        <v>568</v>
      </c>
      <c r="H19" s="14">
        <v>360</v>
      </c>
      <c r="I19" s="14">
        <v>228</v>
      </c>
      <c r="J19" s="14">
        <v>281</v>
      </c>
      <c r="K19" s="14">
        <v>258</v>
      </c>
      <c r="L19" s="14">
        <v>98</v>
      </c>
      <c r="M19" s="14">
        <v>47</v>
      </c>
      <c r="N19" s="12">
        <f t="shared" si="2"/>
        <v>3221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48656</v>
      </c>
      <c r="C20" s="18">
        <f>C21+C22+C23</f>
        <v>28474</v>
      </c>
      <c r="D20" s="18">
        <f>D21+D22+D23</f>
        <v>34620</v>
      </c>
      <c r="E20" s="18">
        <f>E21+E22+E23</f>
        <v>4237</v>
      </c>
      <c r="F20" s="18">
        <f aca="true" t="shared" si="6" ref="F20:M20">F21+F22+F23</f>
        <v>29396</v>
      </c>
      <c r="G20" s="18">
        <f t="shared" si="6"/>
        <v>38157</v>
      </c>
      <c r="H20" s="18">
        <f t="shared" si="6"/>
        <v>37754</v>
      </c>
      <c r="I20" s="18">
        <f t="shared" si="6"/>
        <v>47572</v>
      </c>
      <c r="J20" s="18">
        <f t="shared" si="6"/>
        <v>29346</v>
      </c>
      <c r="K20" s="18">
        <f t="shared" si="6"/>
        <v>49421</v>
      </c>
      <c r="L20" s="18">
        <f t="shared" si="6"/>
        <v>14202</v>
      </c>
      <c r="M20" s="18">
        <f t="shared" si="6"/>
        <v>7602</v>
      </c>
      <c r="N20" s="12">
        <f aca="true" t="shared" si="7" ref="N20:N26">SUM(B20:M20)</f>
        <v>369437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26337</v>
      </c>
      <c r="C21" s="14">
        <v>17049</v>
      </c>
      <c r="D21" s="14">
        <v>18422</v>
      </c>
      <c r="E21" s="14">
        <v>2615</v>
      </c>
      <c r="F21" s="14">
        <v>16426</v>
      </c>
      <c r="G21" s="14">
        <v>21725</v>
      </c>
      <c r="H21" s="14">
        <v>22418</v>
      </c>
      <c r="I21" s="14">
        <v>26103</v>
      </c>
      <c r="J21" s="14">
        <v>15844</v>
      </c>
      <c r="K21" s="14">
        <v>25108</v>
      </c>
      <c r="L21" s="14">
        <v>7538</v>
      </c>
      <c r="M21" s="14">
        <v>3770</v>
      </c>
      <c r="N21" s="12">
        <f t="shared" si="7"/>
        <v>203355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21657</v>
      </c>
      <c r="C22" s="14">
        <v>10881</v>
      </c>
      <c r="D22" s="14">
        <v>15836</v>
      </c>
      <c r="E22" s="14">
        <v>1555</v>
      </c>
      <c r="F22" s="14">
        <v>12541</v>
      </c>
      <c r="G22" s="14">
        <v>15693</v>
      </c>
      <c r="H22" s="14">
        <v>14781</v>
      </c>
      <c r="I22" s="14">
        <v>20979</v>
      </c>
      <c r="J22" s="14">
        <v>13021</v>
      </c>
      <c r="K22" s="14">
        <v>23718</v>
      </c>
      <c r="L22" s="14">
        <v>6447</v>
      </c>
      <c r="M22" s="14">
        <v>3709</v>
      </c>
      <c r="N22" s="12">
        <f t="shared" si="7"/>
        <v>160818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662</v>
      </c>
      <c r="C23" s="14">
        <v>544</v>
      </c>
      <c r="D23" s="14">
        <v>362</v>
      </c>
      <c r="E23" s="14">
        <v>67</v>
      </c>
      <c r="F23" s="14">
        <v>429</v>
      </c>
      <c r="G23" s="14">
        <v>739</v>
      </c>
      <c r="H23" s="14">
        <v>555</v>
      </c>
      <c r="I23" s="14">
        <v>490</v>
      </c>
      <c r="J23" s="14">
        <v>481</v>
      </c>
      <c r="K23" s="14">
        <v>595</v>
      </c>
      <c r="L23" s="14">
        <v>217</v>
      </c>
      <c r="M23" s="14">
        <v>123</v>
      </c>
      <c r="N23" s="12">
        <f t="shared" si="7"/>
        <v>5264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77976</v>
      </c>
      <c r="C24" s="14">
        <f>C25+C26</f>
        <v>52088</v>
      </c>
      <c r="D24" s="14">
        <f>D25+D26</f>
        <v>57503</v>
      </c>
      <c r="E24" s="14">
        <f>E25+E26</f>
        <v>9767</v>
      </c>
      <c r="F24" s="14">
        <f aca="true" t="shared" si="8" ref="F24:M24">F25+F26</f>
        <v>53975</v>
      </c>
      <c r="G24" s="14">
        <f t="shared" si="8"/>
        <v>75804</v>
      </c>
      <c r="H24" s="14">
        <f t="shared" si="8"/>
        <v>62636</v>
      </c>
      <c r="I24" s="14">
        <f t="shared" si="8"/>
        <v>59234</v>
      </c>
      <c r="J24" s="14">
        <f t="shared" si="8"/>
        <v>45778</v>
      </c>
      <c r="K24" s="14">
        <f t="shared" si="8"/>
        <v>51050</v>
      </c>
      <c r="L24" s="14">
        <f t="shared" si="8"/>
        <v>14236</v>
      </c>
      <c r="M24" s="14">
        <f t="shared" si="8"/>
        <v>6810</v>
      </c>
      <c r="N24" s="12">
        <f t="shared" si="7"/>
        <v>566857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36650</v>
      </c>
      <c r="C25" s="14">
        <v>28307</v>
      </c>
      <c r="D25" s="14">
        <v>30984</v>
      </c>
      <c r="E25" s="14">
        <v>5493</v>
      </c>
      <c r="F25" s="14">
        <v>29366</v>
      </c>
      <c r="G25" s="14">
        <v>41593</v>
      </c>
      <c r="H25" s="14">
        <v>36450</v>
      </c>
      <c r="I25" s="14">
        <v>27988</v>
      </c>
      <c r="J25" s="14">
        <v>24715</v>
      </c>
      <c r="K25" s="14">
        <v>24896</v>
      </c>
      <c r="L25" s="14">
        <v>7044</v>
      </c>
      <c r="M25" s="14">
        <v>3068</v>
      </c>
      <c r="N25" s="12">
        <f t="shared" si="7"/>
        <v>296554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41326</v>
      </c>
      <c r="C26" s="14">
        <v>23781</v>
      </c>
      <c r="D26" s="14">
        <v>26519</v>
      </c>
      <c r="E26" s="14">
        <v>4274</v>
      </c>
      <c r="F26" s="14">
        <v>24609</v>
      </c>
      <c r="G26" s="14">
        <v>34211</v>
      </c>
      <c r="H26" s="14">
        <v>26186</v>
      </c>
      <c r="I26" s="14">
        <v>31246</v>
      </c>
      <c r="J26" s="14">
        <v>21063</v>
      </c>
      <c r="K26" s="14">
        <v>26154</v>
      </c>
      <c r="L26" s="14">
        <v>7192</v>
      </c>
      <c r="M26" s="14">
        <v>3742</v>
      </c>
      <c r="N26" s="12">
        <f t="shared" si="7"/>
        <v>270303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458156.15675198</v>
      </c>
      <c r="C36" s="61">
        <f aca="true" t="shared" si="11" ref="C36:M36">C37+C38+C39+C40</f>
        <v>293341.9756995</v>
      </c>
      <c r="D36" s="61">
        <f t="shared" si="11"/>
        <v>332881.09035990003</v>
      </c>
      <c r="E36" s="61">
        <f t="shared" si="11"/>
        <v>66900.4777504</v>
      </c>
      <c r="F36" s="61">
        <f t="shared" si="11"/>
        <v>320128.81701935007</v>
      </c>
      <c r="G36" s="61">
        <f t="shared" si="11"/>
        <v>365426.46959999995</v>
      </c>
      <c r="H36" s="61">
        <f t="shared" si="11"/>
        <v>373958.66699999996</v>
      </c>
      <c r="I36" s="61">
        <f t="shared" si="11"/>
        <v>388316.57631979993</v>
      </c>
      <c r="J36" s="61">
        <f t="shared" si="11"/>
        <v>316100.1927409</v>
      </c>
      <c r="K36" s="61">
        <f t="shared" si="11"/>
        <v>393076.82367216</v>
      </c>
      <c r="L36" s="61">
        <f t="shared" si="11"/>
        <v>147116.23813659</v>
      </c>
      <c r="M36" s="61">
        <f t="shared" si="11"/>
        <v>77223.40469952</v>
      </c>
      <c r="N36" s="61">
        <f>N37+N38+N39+N40</f>
        <v>3532626.8897501</v>
      </c>
    </row>
    <row r="37" spans="1:14" ht="18.75" customHeight="1">
      <c r="A37" s="58" t="s">
        <v>55</v>
      </c>
      <c r="B37" s="55">
        <f aca="true" t="shared" si="12" ref="B37:M37">B29*B7</f>
        <v>456291.9996</v>
      </c>
      <c r="C37" s="55">
        <f t="shared" si="12"/>
        <v>291823.1836</v>
      </c>
      <c r="D37" s="55">
        <f t="shared" si="12"/>
        <v>321578.9304</v>
      </c>
      <c r="E37" s="55">
        <f t="shared" si="12"/>
        <v>66419.75559999999</v>
      </c>
      <c r="F37" s="55">
        <f t="shared" si="12"/>
        <v>318924.33300000004</v>
      </c>
      <c r="G37" s="55">
        <f t="shared" si="12"/>
        <v>363868.582</v>
      </c>
      <c r="H37" s="55">
        <f t="shared" si="12"/>
        <v>372120.795</v>
      </c>
      <c r="I37" s="55">
        <f t="shared" si="12"/>
        <v>386916.49559999997</v>
      </c>
      <c r="J37" s="55">
        <f t="shared" si="12"/>
        <v>314908.8397</v>
      </c>
      <c r="K37" s="55">
        <f t="shared" si="12"/>
        <v>391658.94789999997</v>
      </c>
      <c r="L37" s="55">
        <f t="shared" si="12"/>
        <v>146284.3407</v>
      </c>
      <c r="M37" s="55">
        <f t="shared" si="12"/>
        <v>76738.04310000001</v>
      </c>
      <c r="N37" s="57">
        <f>SUM(B37:M37)</f>
        <v>3507534.2462</v>
      </c>
    </row>
    <row r="38" spans="1:14" ht="18.75" customHeight="1">
      <c r="A38" s="58" t="s">
        <v>56</v>
      </c>
      <c r="B38" s="55">
        <f aca="true" t="shared" si="13" ref="B38:M38">B30*B7</f>
        <v>-1392.92284802</v>
      </c>
      <c r="C38" s="55">
        <f t="shared" si="13"/>
        <v>-873.7279004999999</v>
      </c>
      <c r="D38" s="55">
        <f t="shared" si="13"/>
        <v>-983.4400400999999</v>
      </c>
      <c r="E38" s="55">
        <f t="shared" si="13"/>
        <v>-165.5578496</v>
      </c>
      <c r="F38" s="55">
        <f t="shared" si="13"/>
        <v>-956.91598065</v>
      </c>
      <c r="G38" s="55">
        <f t="shared" si="13"/>
        <v>-1104.2724</v>
      </c>
      <c r="H38" s="55">
        <f t="shared" si="13"/>
        <v>-1059.688</v>
      </c>
      <c r="I38" s="55">
        <f t="shared" si="13"/>
        <v>-1146.5192802</v>
      </c>
      <c r="J38" s="55">
        <f t="shared" si="13"/>
        <v>-927.2469591</v>
      </c>
      <c r="K38" s="55">
        <f t="shared" si="13"/>
        <v>-1184.36422784</v>
      </c>
      <c r="L38" s="55">
        <f t="shared" si="13"/>
        <v>-439.26256341</v>
      </c>
      <c r="M38" s="55">
        <f t="shared" si="13"/>
        <v>-233.67840048000002</v>
      </c>
      <c r="N38" s="25">
        <f>SUM(B38:M38)</f>
        <v>-10467.5964499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-53766.2</v>
      </c>
      <c r="C42" s="25">
        <f aca="true" t="shared" si="15" ref="C42:M42">+C43+C46+C54+C55</f>
        <v>-46952.8</v>
      </c>
      <c r="D42" s="25">
        <f t="shared" si="15"/>
        <v>-40736</v>
      </c>
      <c r="E42" s="25">
        <f t="shared" si="15"/>
        <v>-3910.2</v>
      </c>
      <c r="F42" s="25">
        <f t="shared" si="15"/>
        <v>-34359.6</v>
      </c>
      <c r="G42" s="25">
        <f t="shared" si="15"/>
        <v>-57790.4</v>
      </c>
      <c r="H42" s="25">
        <f t="shared" si="15"/>
        <v>-62551.8</v>
      </c>
      <c r="I42" s="25">
        <f t="shared" si="15"/>
        <v>-36772.6</v>
      </c>
      <c r="J42" s="25">
        <f t="shared" si="15"/>
        <v>-45018.6</v>
      </c>
      <c r="K42" s="25">
        <f t="shared" si="15"/>
        <v>-38661.2</v>
      </c>
      <c r="L42" s="25">
        <f t="shared" si="15"/>
        <v>-17647.2</v>
      </c>
      <c r="M42" s="25">
        <f t="shared" si="15"/>
        <v>-10070</v>
      </c>
      <c r="N42" s="25">
        <f>+N43+N46+N54+N55</f>
        <v>-448236.6</v>
      </c>
    </row>
    <row r="43" spans="1:14" ht="18.75" customHeight="1">
      <c r="A43" s="17" t="s">
        <v>60</v>
      </c>
      <c r="B43" s="26">
        <f>B44+B45</f>
        <v>-53766.2</v>
      </c>
      <c r="C43" s="26">
        <f>C44+C45</f>
        <v>-46952.8</v>
      </c>
      <c r="D43" s="26">
        <f>D44+D45</f>
        <v>-40736</v>
      </c>
      <c r="E43" s="26">
        <f>E44+E45</f>
        <v>-3910.2</v>
      </c>
      <c r="F43" s="26">
        <f aca="true" t="shared" si="16" ref="F43:M43">F44+F45</f>
        <v>-34359.6</v>
      </c>
      <c r="G43" s="26">
        <f t="shared" si="16"/>
        <v>-57790.4</v>
      </c>
      <c r="H43" s="26">
        <f t="shared" si="16"/>
        <v>-62551.8</v>
      </c>
      <c r="I43" s="26">
        <f t="shared" si="16"/>
        <v>-36772.6</v>
      </c>
      <c r="J43" s="26">
        <f t="shared" si="16"/>
        <v>-45018.6</v>
      </c>
      <c r="K43" s="26">
        <f t="shared" si="16"/>
        <v>-38661.2</v>
      </c>
      <c r="L43" s="26">
        <f t="shared" si="16"/>
        <v>-17647.2</v>
      </c>
      <c r="M43" s="26">
        <f t="shared" si="16"/>
        <v>-10070</v>
      </c>
      <c r="N43" s="25">
        <f aca="true" t="shared" si="17" ref="N43:N55">SUM(B43:M43)</f>
        <v>-448236.6</v>
      </c>
    </row>
    <row r="44" spans="1:25" ht="18.75" customHeight="1">
      <c r="A44" s="13" t="s">
        <v>61</v>
      </c>
      <c r="B44" s="20">
        <f>ROUND(-B9*$D$3,2)</f>
        <v>-53766.2</v>
      </c>
      <c r="C44" s="20">
        <f>ROUND(-C9*$D$3,2)</f>
        <v>-46952.8</v>
      </c>
      <c r="D44" s="20">
        <f>ROUND(-D9*$D$3,2)</f>
        <v>-40736</v>
      </c>
      <c r="E44" s="20">
        <f>ROUND(-E9*$D$3,2)</f>
        <v>-3910.2</v>
      </c>
      <c r="F44" s="20">
        <f aca="true" t="shared" si="18" ref="F44:M44">ROUND(-F9*$D$3,2)</f>
        <v>-34359.6</v>
      </c>
      <c r="G44" s="20">
        <f t="shared" si="18"/>
        <v>-57790.4</v>
      </c>
      <c r="H44" s="20">
        <f t="shared" si="18"/>
        <v>-62551.8</v>
      </c>
      <c r="I44" s="20">
        <f t="shared" si="18"/>
        <v>-36772.6</v>
      </c>
      <c r="J44" s="20">
        <f t="shared" si="18"/>
        <v>-45018.6</v>
      </c>
      <c r="K44" s="20">
        <f t="shared" si="18"/>
        <v>-38661.2</v>
      </c>
      <c r="L44" s="20">
        <f t="shared" si="18"/>
        <v>-17647.2</v>
      </c>
      <c r="M44" s="20">
        <f t="shared" si="18"/>
        <v>-10070</v>
      </c>
      <c r="N44" s="47">
        <f t="shared" si="17"/>
        <v>-448236.6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404389.95675198</v>
      </c>
      <c r="C57" s="29">
        <f t="shared" si="21"/>
        <v>246389.17569950002</v>
      </c>
      <c r="D57" s="29">
        <f t="shared" si="21"/>
        <v>292145.09035990003</v>
      </c>
      <c r="E57" s="29">
        <f t="shared" si="21"/>
        <v>62990.2777504</v>
      </c>
      <c r="F57" s="29">
        <f t="shared" si="21"/>
        <v>285769.2170193501</v>
      </c>
      <c r="G57" s="29">
        <f t="shared" si="21"/>
        <v>307636.06959999993</v>
      </c>
      <c r="H57" s="29">
        <f t="shared" si="21"/>
        <v>311406.86699999997</v>
      </c>
      <c r="I57" s="29">
        <f t="shared" si="21"/>
        <v>351543.97631979996</v>
      </c>
      <c r="J57" s="29">
        <f t="shared" si="21"/>
        <v>271081.5927409</v>
      </c>
      <c r="K57" s="29">
        <f t="shared" si="21"/>
        <v>354415.62367215997</v>
      </c>
      <c r="L57" s="29">
        <f t="shared" si="21"/>
        <v>129469.03813659</v>
      </c>
      <c r="M57" s="29">
        <f t="shared" si="21"/>
        <v>67153.40469952</v>
      </c>
      <c r="N57" s="29">
        <f>SUM(B57:M57)</f>
        <v>3084390.2897501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404389.96</v>
      </c>
      <c r="C60" s="36">
        <f aca="true" t="shared" si="22" ref="C60:M60">SUM(C61:C74)</f>
        <v>246389.18</v>
      </c>
      <c r="D60" s="36">
        <f t="shared" si="22"/>
        <v>292145.09</v>
      </c>
      <c r="E60" s="36">
        <f t="shared" si="22"/>
        <v>62990.28</v>
      </c>
      <c r="F60" s="36">
        <f t="shared" si="22"/>
        <v>285769.21</v>
      </c>
      <c r="G60" s="36">
        <f t="shared" si="22"/>
        <v>307636.07</v>
      </c>
      <c r="H60" s="36">
        <f t="shared" si="22"/>
        <v>311406.87</v>
      </c>
      <c r="I60" s="36">
        <f t="shared" si="22"/>
        <v>351543.97</v>
      </c>
      <c r="J60" s="36">
        <f t="shared" si="22"/>
        <v>271081.59</v>
      </c>
      <c r="K60" s="36">
        <f t="shared" si="22"/>
        <v>354415.63</v>
      </c>
      <c r="L60" s="36">
        <f t="shared" si="22"/>
        <v>129469.04</v>
      </c>
      <c r="M60" s="36">
        <f t="shared" si="22"/>
        <v>67153.4</v>
      </c>
      <c r="N60" s="29">
        <f>SUM(N61:N74)</f>
        <v>3084390.2899999996</v>
      </c>
    </row>
    <row r="61" spans="1:15" ht="18.75" customHeight="1">
      <c r="A61" s="17" t="s">
        <v>75</v>
      </c>
      <c r="B61" s="36">
        <v>75108.14</v>
      </c>
      <c r="C61" s="36">
        <v>70001.31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145109.45</v>
      </c>
      <c r="O61"/>
    </row>
    <row r="62" spans="1:15" ht="18.75" customHeight="1">
      <c r="A62" s="17" t="s">
        <v>76</v>
      </c>
      <c r="B62" s="36">
        <v>329281.82</v>
      </c>
      <c r="C62" s="36">
        <v>176387.87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505669.69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292145.09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292145.09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62990.28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62990.28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285769.21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285769.21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307636.07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307636.07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249337.93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249337.93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62068.94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62068.94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351543.97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351543.97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271081.59</v>
      </c>
      <c r="K70" s="35">
        <v>0</v>
      </c>
      <c r="L70" s="35">
        <v>0</v>
      </c>
      <c r="M70" s="35">
        <v>0</v>
      </c>
      <c r="N70" s="29">
        <f t="shared" si="23"/>
        <v>271081.59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354415.63</v>
      </c>
      <c r="L71" s="35">
        <v>0</v>
      </c>
      <c r="M71" s="62"/>
      <c r="N71" s="26">
        <f t="shared" si="23"/>
        <v>354415.63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129469.04</v>
      </c>
      <c r="M72" s="35">
        <v>0</v>
      </c>
      <c r="N72" s="29">
        <f t="shared" si="23"/>
        <v>129469.04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67153.4</v>
      </c>
      <c r="N73" s="26">
        <f t="shared" si="23"/>
        <v>67153.4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2.298273293419721</v>
      </c>
      <c r="C78" s="45">
        <v>2.2621042936060825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1.9868263941705082</v>
      </c>
      <c r="C79" s="45">
        <v>1.87568119116953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1.8214477046010678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2.538339571649719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2.1270028438501205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1.6876949880844616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1.9847080980465412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1.9438446850693913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1.926546188597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2.170078830869198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2.074382549420078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2.4678549668124403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2.419506993123414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2016-10-25T18:00:47Z</dcterms:modified>
  <cp:category/>
  <cp:version/>
  <cp:contentType/>
  <cp:contentStatus/>
</cp:coreProperties>
</file>