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<sst xmlns="http://schemas.openxmlformats.org/spreadsheetml/2006/main" count="105" uniqueCount="103">
  <si>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</si>
  <si>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</si>
  <si>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</si>
  <si>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</si>
  <si>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</si>
  <si>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</si>
  <si>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</si>
  <si>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</si>
  <si>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</si>
  <si>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</si>
  <si>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</si>
  <si>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</si>
  <si>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</si>
  <si>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</si>
  <si>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</si>
  <si>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</si>
  <si>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</si>
  <si>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</si>
  <si>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</si>
  <si>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</si>
  <si>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</si>
  <si>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</si>
  <si>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</si>
  <si>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</si>
  <si>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</si>
  <si>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</si>
  <si>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</si>
  <si>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</si>
  <si>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</si>
  <si>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</si>
  <si>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</si>
  <si>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</si>
  <si>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</si>
  <si>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</si>
  <si>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</si>
  <si>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</si>
  <si>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</si>
  <si>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</si>
  <si>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</si>
  <si>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</si>
  <si>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</si>
  <si>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</si>
  <si>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</si>
  <si>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</si>
  <si>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</si>
  <si>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</si>
  <si>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</si>
  <si>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</si>
  <si>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</si>
  <si>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</si>
  <si>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</si>
  <si>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</si>
  <si>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</si>
  <si>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</si>
  <si>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</si>
  <si>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</si>
  <si>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</si>
  <si>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</si>
  <si>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</si>
  <si>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</si>
  <si>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</si>
  <si>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</si>
  <si>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</si>
  <si>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</si>
  <si>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</si>
  <si>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</si>
  <si>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</si>
  <si>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</si>
  <si>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</si>
  <si>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</si>
  <si>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</si>
  <si>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</si>
  <si>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</si>
  <si>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</si>
  <si>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</si>
  <si>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</si>
  <si>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</si>
  <si>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</si>
  <si>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</si>
  <si>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</si>
  <si>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</si>
  <si>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</si>
  <si>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</si>
  <si>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</si>
  <si>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</si>
  <si>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</si>
  <si>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</si>
  <si>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</si>
  <si>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</si>
  <si>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</si>
  <si>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</si>
  <si>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</si>
  <si>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</si>
  <si>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</si>
  <si>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</si>
  <si>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</si>
  <si>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</si>
  <si>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</si>
  <si>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</si>
  <si>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</si>
  <si>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</si>
  <si>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</si>
  <si>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14/10/16 - VENCIMENTO 26/10/16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</si>
</sst>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512993</v>
      </c>
      <c r="C7" s="10">
        <f>C8+C20+C24</f>
        <v>379385</v>
      </c>
      <c r="D7" s="10">
        <f>D8+D20+D24</f>
        <v>379091</v>
      </c>
      <c r="E7" s="10">
        <f>E8+E20+E24</f>
        <v>64554</v>
      </c>
      <c r="F7" s="10">
        <f aca="true" t="shared" si="0" ref="F7:M7">F8+F20+F24</f>
        <v>325749</v>
      </c>
      <c r="G7" s="10">
        <f t="shared" si="0"/>
        <v>522859</v>
      </c>
      <c r="H7" s="10">
        <f t="shared" si="0"/>
        <v>480739</v>
      </c>
      <c r="I7" s="10">
        <f t="shared" si="0"/>
        <v>427399</v>
      </c>
      <c r="J7" s="10">
        <f t="shared" si="0"/>
        <v>305518</v>
      </c>
      <c r="K7" s="10">
        <f t="shared" si="0"/>
        <v>369692</v>
      </c>
      <c r="L7" s="10">
        <f t="shared" si="0"/>
        <v>153265</v>
      </c>
      <c r="M7" s="10">
        <f t="shared" si="0"/>
        <v>89477</v>
      </c>
      <c r="N7" s="10">
        <f>+N8+N20+N24</f>
        <v>4010721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224986</v>
      </c>
      <c r="C8" s="12">
        <f>+C9+C12+C16</f>
        <v>176910</v>
      </c>
      <c r="D8" s="12">
        <f>+D9+D12+D16</f>
        <v>194181</v>
      </c>
      <c r="E8" s="12">
        <f>+E9+E12+E16</f>
        <v>29585</v>
      </c>
      <c r="F8" s="12">
        <f aca="true" t="shared" si="1" ref="F8:M8">+F9+F12+F16</f>
        <v>150363</v>
      </c>
      <c r="G8" s="12">
        <f t="shared" si="1"/>
        <v>251855</v>
      </c>
      <c r="H8" s="12">
        <f t="shared" si="1"/>
        <v>226571</v>
      </c>
      <c r="I8" s="12">
        <f t="shared" si="1"/>
        <v>206892</v>
      </c>
      <c r="J8" s="12">
        <f t="shared" si="1"/>
        <v>148320</v>
      </c>
      <c r="K8" s="12">
        <f t="shared" si="1"/>
        <v>171331</v>
      </c>
      <c r="L8" s="12">
        <f t="shared" si="1"/>
        <v>79246</v>
      </c>
      <c r="M8" s="12">
        <f t="shared" si="1"/>
        <v>48552</v>
      </c>
      <c r="N8" s="12">
        <f>SUM(B8:M8)</f>
        <v>1908792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20371</v>
      </c>
      <c r="C9" s="14">
        <v>20573</v>
      </c>
      <c r="D9" s="14">
        <v>14434</v>
      </c>
      <c r="E9" s="14">
        <v>1942</v>
      </c>
      <c r="F9" s="14">
        <v>11694</v>
      </c>
      <c r="G9" s="14">
        <v>22070</v>
      </c>
      <c r="H9" s="14">
        <v>27213</v>
      </c>
      <c r="I9" s="14">
        <v>12625</v>
      </c>
      <c r="J9" s="14">
        <v>16616</v>
      </c>
      <c r="K9" s="14">
        <v>13653</v>
      </c>
      <c r="L9" s="14">
        <v>8798</v>
      </c>
      <c r="M9" s="14">
        <v>6055</v>
      </c>
      <c r="N9" s="12">
        <f aca="true" t="shared" si="2" ref="N9:N19">SUM(B9:M9)</f>
        <v>176044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20371</v>
      </c>
      <c r="C10" s="14">
        <f>+C9-C11</f>
        <v>20573</v>
      </c>
      <c r="D10" s="14">
        <f>+D9-D11</f>
        <v>14434</v>
      </c>
      <c r="E10" s="14">
        <f>+E9-E11</f>
        <v>1942</v>
      </c>
      <c r="F10" s="14">
        <f aca="true" t="shared" si="3" ref="F10:M10">+F9-F11</f>
        <v>11694</v>
      </c>
      <c r="G10" s="14">
        <f t="shared" si="3"/>
        <v>22070</v>
      </c>
      <c r="H10" s="14">
        <f t="shared" si="3"/>
        <v>27213</v>
      </c>
      <c r="I10" s="14">
        <f t="shared" si="3"/>
        <v>12625</v>
      </c>
      <c r="J10" s="14">
        <f t="shared" si="3"/>
        <v>16616</v>
      </c>
      <c r="K10" s="14">
        <f t="shared" si="3"/>
        <v>13653</v>
      </c>
      <c r="L10" s="14">
        <f t="shared" si="3"/>
        <v>8798</v>
      </c>
      <c r="M10" s="14">
        <f t="shared" si="3"/>
        <v>6055</v>
      </c>
      <c r="N10" s="12">
        <f t="shared" si="2"/>
        <v>176044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171631</v>
      </c>
      <c r="C12" s="14">
        <f>C13+C14+C15</f>
        <v>133460</v>
      </c>
      <c r="D12" s="14">
        <f>D13+D14+D15</f>
        <v>155084</v>
      </c>
      <c r="E12" s="14">
        <f>E13+E14+E15</f>
        <v>23801</v>
      </c>
      <c r="F12" s="14">
        <f aca="true" t="shared" si="4" ref="F12:M12">F13+F14+F15</f>
        <v>117662</v>
      </c>
      <c r="G12" s="14">
        <f t="shared" si="4"/>
        <v>194814</v>
      </c>
      <c r="H12" s="14">
        <f t="shared" si="4"/>
        <v>169148</v>
      </c>
      <c r="I12" s="14">
        <f t="shared" si="4"/>
        <v>163259</v>
      </c>
      <c r="J12" s="14">
        <f t="shared" si="4"/>
        <v>110385</v>
      </c>
      <c r="K12" s="14">
        <f t="shared" si="4"/>
        <v>129346</v>
      </c>
      <c r="L12" s="14">
        <f t="shared" si="4"/>
        <v>60349</v>
      </c>
      <c r="M12" s="14">
        <f t="shared" si="4"/>
        <v>37077</v>
      </c>
      <c r="N12" s="12">
        <f t="shared" si="2"/>
        <v>1466016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82344</v>
      </c>
      <c r="C13" s="14">
        <v>65551</v>
      </c>
      <c r="D13" s="14">
        <v>74166</v>
      </c>
      <c r="E13" s="14">
        <v>11526</v>
      </c>
      <c r="F13" s="14">
        <v>55837</v>
      </c>
      <c r="G13" s="14">
        <v>94536</v>
      </c>
      <c r="H13" s="14">
        <v>85974</v>
      </c>
      <c r="I13" s="14">
        <v>81356</v>
      </c>
      <c r="J13" s="14">
        <v>53074</v>
      </c>
      <c r="K13" s="14">
        <v>61720</v>
      </c>
      <c r="L13" s="14">
        <v>28815</v>
      </c>
      <c r="M13" s="14">
        <v>17026</v>
      </c>
      <c r="N13" s="12">
        <f t="shared" si="2"/>
        <v>711925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84668</v>
      </c>
      <c r="C14" s="14">
        <v>62014</v>
      </c>
      <c r="D14" s="14">
        <v>77903</v>
      </c>
      <c r="E14" s="14">
        <v>11431</v>
      </c>
      <c r="F14" s="14">
        <v>57820</v>
      </c>
      <c r="G14" s="14">
        <v>91906</v>
      </c>
      <c r="H14" s="14">
        <v>77093</v>
      </c>
      <c r="I14" s="14">
        <v>78940</v>
      </c>
      <c r="J14" s="14">
        <v>53955</v>
      </c>
      <c r="K14" s="14">
        <v>64568</v>
      </c>
      <c r="L14" s="14">
        <v>29649</v>
      </c>
      <c r="M14" s="14">
        <v>19153</v>
      </c>
      <c r="N14" s="12">
        <f t="shared" si="2"/>
        <v>709100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4619</v>
      </c>
      <c r="C15" s="14">
        <v>5895</v>
      </c>
      <c r="D15" s="14">
        <v>3015</v>
      </c>
      <c r="E15" s="14">
        <v>844</v>
      </c>
      <c r="F15" s="14">
        <v>4005</v>
      </c>
      <c r="G15" s="14">
        <v>8372</v>
      </c>
      <c r="H15" s="14">
        <v>6081</v>
      </c>
      <c r="I15" s="14">
        <v>2963</v>
      </c>
      <c r="J15" s="14">
        <v>3356</v>
      </c>
      <c r="K15" s="14">
        <v>3058</v>
      </c>
      <c r="L15" s="14">
        <v>1885</v>
      </c>
      <c r="M15" s="14">
        <v>898</v>
      </c>
      <c r="N15" s="12">
        <f t="shared" si="2"/>
        <v>44991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32984</v>
      </c>
      <c r="C16" s="14">
        <f>C17+C18+C19</f>
        <v>22877</v>
      </c>
      <c r="D16" s="14">
        <f>D17+D18+D19</f>
        <v>24663</v>
      </c>
      <c r="E16" s="14">
        <f>E17+E18+E19</f>
        <v>3842</v>
      </c>
      <c r="F16" s="14">
        <f aca="true" t="shared" si="5" ref="F16:M16">F17+F18+F19</f>
        <v>21007</v>
      </c>
      <c r="G16" s="14">
        <f t="shared" si="5"/>
        <v>34971</v>
      </c>
      <c r="H16" s="14">
        <f t="shared" si="5"/>
        <v>30210</v>
      </c>
      <c r="I16" s="14">
        <f t="shared" si="5"/>
        <v>31008</v>
      </c>
      <c r="J16" s="14">
        <f t="shared" si="5"/>
        <v>21319</v>
      </c>
      <c r="K16" s="14">
        <f t="shared" si="5"/>
        <v>28332</v>
      </c>
      <c r="L16" s="14">
        <f t="shared" si="5"/>
        <v>10099</v>
      </c>
      <c r="M16" s="14">
        <f t="shared" si="5"/>
        <v>5420</v>
      </c>
      <c r="N16" s="12">
        <f t="shared" si="2"/>
        <v>266732</v>
      </c>
    </row>
    <row r="17" spans="1:25" ht="18.75" customHeight="1">
      <c r="A17" s="15" t="s">
        <v>16</v>
      </c>
      <c r="B17" s="14">
        <v>17977</v>
      </c>
      <c r="C17" s="14">
        <v>13241</v>
      </c>
      <c r="D17" s="14">
        <v>11844</v>
      </c>
      <c r="E17" s="14">
        <v>2107</v>
      </c>
      <c r="F17" s="14">
        <v>11165</v>
      </c>
      <c r="G17" s="14">
        <v>18987</v>
      </c>
      <c r="H17" s="14">
        <v>16560</v>
      </c>
      <c r="I17" s="14">
        <v>17510</v>
      </c>
      <c r="J17" s="14">
        <v>11481</v>
      </c>
      <c r="K17" s="14">
        <v>15515</v>
      </c>
      <c r="L17" s="14">
        <v>5744</v>
      </c>
      <c r="M17" s="14">
        <v>2913</v>
      </c>
      <c r="N17" s="12">
        <f t="shared" si="2"/>
        <v>145044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13934</v>
      </c>
      <c r="C18" s="14">
        <v>8385</v>
      </c>
      <c r="D18" s="14">
        <v>12092</v>
      </c>
      <c r="E18" s="14">
        <v>1603</v>
      </c>
      <c r="F18" s="14">
        <v>8777</v>
      </c>
      <c r="G18" s="14">
        <v>14098</v>
      </c>
      <c r="H18" s="14">
        <v>12257</v>
      </c>
      <c r="I18" s="14">
        <v>12911</v>
      </c>
      <c r="J18" s="14">
        <v>9139</v>
      </c>
      <c r="K18" s="14">
        <v>12165</v>
      </c>
      <c r="L18" s="14">
        <v>4054</v>
      </c>
      <c r="M18" s="14">
        <v>2320</v>
      </c>
      <c r="N18" s="12">
        <f t="shared" si="2"/>
        <v>111735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1073</v>
      </c>
      <c r="C19" s="14">
        <v>1251</v>
      </c>
      <c r="D19" s="14">
        <v>727</v>
      </c>
      <c r="E19" s="14">
        <v>132</v>
      </c>
      <c r="F19" s="14">
        <v>1065</v>
      </c>
      <c r="G19" s="14">
        <v>1886</v>
      </c>
      <c r="H19" s="14">
        <v>1393</v>
      </c>
      <c r="I19" s="14">
        <v>587</v>
      </c>
      <c r="J19" s="14">
        <v>699</v>
      </c>
      <c r="K19" s="14">
        <v>652</v>
      </c>
      <c r="L19" s="14">
        <v>301</v>
      </c>
      <c r="M19" s="14">
        <v>187</v>
      </c>
      <c r="N19" s="12">
        <f t="shared" si="2"/>
        <v>9953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125016</v>
      </c>
      <c r="C20" s="18">
        <f>C21+C22+C23</f>
        <v>78672</v>
      </c>
      <c r="D20" s="18">
        <f>D21+D22+D23</f>
        <v>71159</v>
      </c>
      <c r="E20" s="18">
        <f>E21+E22+E23</f>
        <v>12619</v>
      </c>
      <c r="F20" s="18">
        <f aca="true" t="shared" si="6" ref="F20:M20">F21+F22+F23</f>
        <v>62287</v>
      </c>
      <c r="G20" s="18">
        <f t="shared" si="6"/>
        <v>102174</v>
      </c>
      <c r="H20" s="18">
        <f t="shared" si="6"/>
        <v>108462</v>
      </c>
      <c r="I20" s="18">
        <f t="shared" si="6"/>
        <v>99760</v>
      </c>
      <c r="J20" s="18">
        <f t="shared" si="6"/>
        <v>66757</v>
      </c>
      <c r="K20" s="18">
        <f t="shared" si="6"/>
        <v>100005</v>
      </c>
      <c r="L20" s="18">
        <f t="shared" si="6"/>
        <v>39976</v>
      </c>
      <c r="M20" s="18">
        <f t="shared" si="6"/>
        <v>22464</v>
      </c>
      <c r="N20" s="12">
        <f aca="true" t="shared" si="7" ref="N20:N26">SUM(B20:M20)</f>
        <v>889351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65492</v>
      </c>
      <c r="C21" s="14">
        <v>44145</v>
      </c>
      <c r="D21" s="14">
        <v>39000</v>
      </c>
      <c r="E21" s="14">
        <v>6897</v>
      </c>
      <c r="F21" s="14">
        <v>33352</v>
      </c>
      <c r="G21" s="14">
        <v>56714</v>
      </c>
      <c r="H21" s="14">
        <v>62200</v>
      </c>
      <c r="I21" s="14">
        <v>55859</v>
      </c>
      <c r="J21" s="14">
        <v>36252</v>
      </c>
      <c r="K21" s="14">
        <v>52765</v>
      </c>
      <c r="L21" s="14">
        <v>21253</v>
      </c>
      <c r="M21" s="14">
        <v>11589</v>
      </c>
      <c r="N21" s="12">
        <f t="shared" si="7"/>
        <v>485518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57025</v>
      </c>
      <c r="C22" s="14">
        <v>32233</v>
      </c>
      <c r="D22" s="14">
        <v>30967</v>
      </c>
      <c r="E22" s="14">
        <v>5405</v>
      </c>
      <c r="F22" s="14">
        <v>27465</v>
      </c>
      <c r="G22" s="14">
        <v>42485</v>
      </c>
      <c r="H22" s="14">
        <v>43991</v>
      </c>
      <c r="I22" s="14">
        <v>42366</v>
      </c>
      <c r="J22" s="14">
        <v>29022</v>
      </c>
      <c r="K22" s="14">
        <v>45378</v>
      </c>
      <c r="L22" s="14">
        <v>17895</v>
      </c>
      <c r="M22" s="14">
        <v>10454</v>
      </c>
      <c r="N22" s="12">
        <f t="shared" si="7"/>
        <v>384686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2499</v>
      </c>
      <c r="C23" s="14">
        <v>2294</v>
      </c>
      <c r="D23" s="14">
        <v>1192</v>
      </c>
      <c r="E23" s="14">
        <v>317</v>
      </c>
      <c r="F23" s="14">
        <v>1470</v>
      </c>
      <c r="G23" s="14">
        <v>2975</v>
      </c>
      <c r="H23" s="14">
        <v>2271</v>
      </c>
      <c r="I23" s="14">
        <v>1535</v>
      </c>
      <c r="J23" s="14">
        <v>1483</v>
      </c>
      <c r="K23" s="14">
        <v>1862</v>
      </c>
      <c r="L23" s="14">
        <v>828</v>
      </c>
      <c r="M23" s="14">
        <v>421</v>
      </c>
      <c r="N23" s="12">
        <f t="shared" si="7"/>
        <v>19147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162991</v>
      </c>
      <c r="C24" s="14">
        <f>C25+C26</f>
        <v>123803</v>
      </c>
      <c r="D24" s="14">
        <f>D25+D26</f>
        <v>113751</v>
      </c>
      <c r="E24" s="14">
        <f>E25+E26</f>
        <v>22350</v>
      </c>
      <c r="F24" s="14">
        <f aca="true" t="shared" si="8" ref="F24:M24">F25+F26</f>
        <v>113099</v>
      </c>
      <c r="G24" s="14">
        <f t="shared" si="8"/>
        <v>168830</v>
      </c>
      <c r="H24" s="14">
        <f t="shared" si="8"/>
        <v>145706</v>
      </c>
      <c r="I24" s="14">
        <f t="shared" si="8"/>
        <v>120747</v>
      </c>
      <c r="J24" s="14">
        <f t="shared" si="8"/>
        <v>90441</v>
      </c>
      <c r="K24" s="14">
        <f t="shared" si="8"/>
        <v>98356</v>
      </c>
      <c r="L24" s="14">
        <f t="shared" si="8"/>
        <v>34043</v>
      </c>
      <c r="M24" s="14">
        <f t="shared" si="8"/>
        <v>18461</v>
      </c>
      <c r="N24" s="12">
        <f t="shared" si="7"/>
        <v>1212578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72682</v>
      </c>
      <c r="C25" s="14">
        <v>61352</v>
      </c>
      <c r="D25" s="14">
        <v>55335</v>
      </c>
      <c r="E25" s="14">
        <v>12063</v>
      </c>
      <c r="F25" s="14">
        <v>54656</v>
      </c>
      <c r="G25" s="14">
        <v>85434</v>
      </c>
      <c r="H25" s="14">
        <v>75819</v>
      </c>
      <c r="I25" s="14">
        <v>52676</v>
      </c>
      <c r="J25" s="14">
        <v>45325</v>
      </c>
      <c r="K25" s="14">
        <v>45152</v>
      </c>
      <c r="L25" s="14">
        <v>15334</v>
      </c>
      <c r="M25" s="14">
        <v>7613</v>
      </c>
      <c r="N25" s="12">
        <f t="shared" si="7"/>
        <v>583441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90309</v>
      </c>
      <c r="C26" s="14">
        <v>62451</v>
      </c>
      <c r="D26" s="14">
        <v>58416</v>
      </c>
      <c r="E26" s="14">
        <v>10287</v>
      </c>
      <c r="F26" s="14">
        <v>58443</v>
      </c>
      <c r="G26" s="14">
        <v>83396</v>
      </c>
      <c r="H26" s="14">
        <v>69887</v>
      </c>
      <c r="I26" s="14">
        <v>68071</v>
      </c>
      <c r="J26" s="14">
        <v>45116</v>
      </c>
      <c r="K26" s="14">
        <v>53204</v>
      </c>
      <c r="L26" s="14">
        <v>18709</v>
      </c>
      <c r="M26" s="14">
        <v>10848</v>
      </c>
      <c r="N26" s="12">
        <f t="shared" si="7"/>
        <v>629137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1041044.7199417799</v>
      </c>
      <c r="C36" s="61">
        <f aca="true" t="shared" si="11" ref="C36:M36">C37+C38+C39+C40</f>
        <v>743912.0737424999</v>
      </c>
      <c r="D36" s="61">
        <f t="shared" si="11"/>
        <v>698156.01070455</v>
      </c>
      <c r="E36" s="61">
        <f t="shared" si="11"/>
        <v>162923.3129936</v>
      </c>
      <c r="F36" s="61">
        <f t="shared" si="11"/>
        <v>690352.43514545</v>
      </c>
      <c r="G36" s="61">
        <f t="shared" si="11"/>
        <v>878660.1286000002</v>
      </c>
      <c r="H36" s="61">
        <f t="shared" si="11"/>
        <v>945578.6651</v>
      </c>
      <c r="I36" s="61">
        <f t="shared" si="11"/>
        <v>820550.5894082</v>
      </c>
      <c r="J36" s="61">
        <f t="shared" si="11"/>
        <v>660673.1282674001</v>
      </c>
      <c r="K36" s="61">
        <f t="shared" si="11"/>
        <v>764407.97107392</v>
      </c>
      <c r="L36" s="61">
        <f t="shared" si="11"/>
        <v>376238.79961894994</v>
      </c>
      <c r="M36" s="61">
        <f t="shared" si="11"/>
        <v>215193.49061312003</v>
      </c>
      <c r="N36" s="61">
        <f>N37+N38+N39+N40</f>
        <v>7997691.32520947</v>
      </c>
    </row>
    <row r="37" spans="1:14" ht="18.75" customHeight="1">
      <c r="A37" s="58" t="s">
        <v>55</v>
      </c>
      <c r="B37" s="55">
        <f aca="true" t="shared" si="12" ref="B37:M37">B29*B7</f>
        <v>1040965.3955999999</v>
      </c>
      <c r="C37" s="55">
        <f t="shared" si="12"/>
        <v>743746.3539999999</v>
      </c>
      <c r="D37" s="55">
        <f t="shared" si="12"/>
        <v>687974.3467999999</v>
      </c>
      <c r="E37" s="55">
        <f t="shared" si="12"/>
        <v>162682.5354</v>
      </c>
      <c r="F37" s="55">
        <f t="shared" si="12"/>
        <v>690262.131</v>
      </c>
      <c r="G37" s="55">
        <f t="shared" si="12"/>
        <v>878664.5495000001</v>
      </c>
      <c r="H37" s="55">
        <f t="shared" si="12"/>
        <v>945373.2435</v>
      </c>
      <c r="I37" s="55">
        <f t="shared" si="12"/>
        <v>820435.1204</v>
      </c>
      <c r="J37" s="55">
        <f t="shared" si="12"/>
        <v>660499.3642000001</v>
      </c>
      <c r="K37" s="55">
        <f t="shared" si="12"/>
        <v>764116.3948</v>
      </c>
      <c r="L37" s="55">
        <f t="shared" si="12"/>
        <v>376096.9835</v>
      </c>
      <c r="M37" s="55">
        <f t="shared" si="12"/>
        <v>215129.5511</v>
      </c>
      <c r="N37" s="57">
        <f>SUM(B37:M37)</f>
        <v>7985945.969799999</v>
      </c>
    </row>
    <row r="38" spans="1:14" ht="18.75" customHeight="1">
      <c r="A38" s="58" t="s">
        <v>56</v>
      </c>
      <c r="B38" s="55">
        <f aca="true" t="shared" si="13" ref="B38:M38">B30*B7</f>
        <v>-3177.75565822</v>
      </c>
      <c r="C38" s="55">
        <f t="shared" si="13"/>
        <v>-2226.8002575</v>
      </c>
      <c r="D38" s="55">
        <f t="shared" si="13"/>
        <v>-2103.93609545</v>
      </c>
      <c r="E38" s="55">
        <f t="shared" si="13"/>
        <v>-405.5024064</v>
      </c>
      <c r="F38" s="55">
        <f t="shared" si="13"/>
        <v>-2071.0958545500002</v>
      </c>
      <c r="G38" s="55">
        <f t="shared" si="13"/>
        <v>-2666.5809000000004</v>
      </c>
      <c r="H38" s="55">
        <f t="shared" si="13"/>
        <v>-2692.1384</v>
      </c>
      <c r="I38" s="55">
        <f t="shared" si="13"/>
        <v>-2431.1309918</v>
      </c>
      <c r="J38" s="55">
        <f t="shared" si="13"/>
        <v>-1944.8359326</v>
      </c>
      <c r="K38" s="55">
        <f t="shared" si="13"/>
        <v>-2310.66372608</v>
      </c>
      <c r="L38" s="55">
        <f t="shared" si="13"/>
        <v>-1129.34388105</v>
      </c>
      <c r="M38" s="55">
        <f t="shared" si="13"/>
        <v>-655.1004868800001</v>
      </c>
      <c r="N38" s="25">
        <f>SUM(B38:M38)</f>
        <v>-23814.884590530004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-85326.28</v>
      </c>
      <c r="C42" s="25">
        <f aca="true" t="shared" si="15" ref="C42:M42">+C43+C46+C54+C55</f>
        <v>-85956.73</v>
      </c>
      <c r="D42" s="25">
        <f t="shared" si="15"/>
        <v>-67560.61</v>
      </c>
      <c r="E42" s="25">
        <f t="shared" si="15"/>
        <v>-30124.75</v>
      </c>
      <c r="F42" s="25">
        <f t="shared" si="15"/>
        <v>-69594.16</v>
      </c>
      <c r="G42" s="25">
        <f t="shared" si="15"/>
        <v>-101176.70999999999</v>
      </c>
      <c r="H42" s="25">
        <f t="shared" si="15"/>
        <v>-116867.87999999999</v>
      </c>
      <c r="I42" s="25">
        <f t="shared" si="15"/>
        <v>-92118.17</v>
      </c>
      <c r="J42" s="25">
        <f t="shared" si="15"/>
        <v>-83282.65</v>
      </c>
      <c r="K42" s="25">
        <f t="shared" si="15"/>
        <v>-86269.55</v>
      </c>
      <c r="L42" s="25">
        <f t="shared" si="15"/>
        <v>-42230.43</v>
      </c>
      <c r="M42" s="25">
        <f t="shared" si="15"/>
        <v>-30580.2</v>
      </c>
      <c r="N42" s="25">
        <f>+N43+N46+N54+N55</f>
        <v>-891088.1200000001</v>
      </c>
    </row>
    <row r="43" spans="1:14" ht="18.75" customHeight="1">
      <c r="A43" s="17" t="s">
        <v>60</v>
      </c>
      <c r="B43" s="26">
        <f>B44+B45</f>
        <v>-77409.8</v>
      </c>
      <c r="C43" s="26">
        <f>C44+C45</f>
        <v>-78177.4</v>
      </c>
      <c r="D43" s="26">
        <f>D44+D45</f>
        <v>-54849.2</v>
      </c>
      <c r="E43" s="26">
        <f>E44+E45</f>
        <v>-7379.6</v>
      </c>
      <c r="F43" s="26">
        <f aca="true" t="shared" si="16" ref="F43:M43">F44+F45</f>
        <v>-44437.2</v>
      </c>
      <c r="G43" s="26">
        <f t="shared" si="16"/>
        <v>-83866</v>
      </c>
      <c r="H43" s="26">
        <f t="shared" si="16"/>
        <v>-103409.4</v>
      </c>
      <c r="I43" s="26">
        <f t="shared" si="16"/>
        <v>-47975</v>
      </c>
      <c r="J43" s="26">
        <f t="shared" si="16"/>
        <v>-63140.8</v>
      </c>
      <c r="K43" s="26">
        <f t="shared" si="16"/>
        <v>-51881.4</v>
      </c>
      <c r="L43" s="26">
        <f t="shared" si="16"/>
        <v>-33432.4</v>
      </c>
      <c r="M43" s="26">
        <f t="shared" si="16"/>
        <v>-23009</v>
      </c>
      <c r="N43" s="25">
        <f aca="true" t="shared" si="17" ref="N43:N55">SUM(B43:M43)</f>
        <v>-668967.2000000001</v>
      </c>
    </row>
    <row r="44" spans="1:25" ht="18.75" customHeight="1">
      <c r="A44" s="13" t="s">
        <v>61</v>
      </c>
      <c r="B44" s="20">
        <f>ROUND(-B9*$D$3,2)</f>
        <v>-77409.8</v>
      </c>
      <c r="C44" s="20">
        <f>ROUND(-C9*$D$3,2)</f>
        <v>-78177.4</v>
      </c>
      <c r="D44" s="20">
        <f>ROUND(-D9*$D$3,2)</f>
        <v>-54849.2</v>
      </c>
      <c r="E44" s="20">
        <f>ROUND(-E9*$D$3,2)</f>
        <v>-7379.6</v>
      </c>
      <c r="F44" s="20">
        <f aca="true" t="shared" si="18" ref="F44:M44">ROUND(-F9*$D$3,2)</f>
        <v>-44437.2</v>
      </c>
      <c r="G44" s="20">
        <f t="shared" si="18"/>
        <v>-83866</v>
      </c>
      <c r="H44" s="20">
        <f t="shared" si="18"/>
        <v>-103409.4</v>
      </c>
      <c r="I44" s="20">
        <f t="shared" si="18"/>
        <v>-47975</v>
      </c>
      <c r="J44" s="20">
        <f t="shared" si="18"/>
        <v>-63140.8</v>
      </c>
      <c r="K44" s="20">
        <f t="shared" si="18"/>
        <v>-51881.4</v>
      </c>
      <c r="L44" s="20">
        <f t="shared" si="18"/>
        <v>-33432.4</v>
      </c>
      <c r="M44" s="20">
        <f t="shared" si="18"/>
        <v>-23009</v>
      </c>
      <c r="N44" s="47">
        <f t="shared" si="17"/>
        <v>-668967.2000000001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-7916.48</v>
      </c>
      <c r="C46" s="26">
        <f aca="true" t="shared" si="20" ref="C46:M46">SUM(C47:C53)</f>
        <v>-7779.33</v>
      </c>
      <c r="D46" s="26">
        <f t="shared" si="20"/>
        <v>-12711.41</v>
      </c>
      <c r="E46" s="26">
        <f t="shared" si="20"/>
        <v>-22745.15</v>
      </c>
      <c r="F46" s="26">
        <f t="shared" si="20"/>
        <v>-25156.96</v>
      </c>
      <c r="G46" s="26">
        <f t="shared" si="20"/>
        <v>-17310.71</v>
      </c>
      <c r="H46" s="26">
        <f t="shared" si="20"/>
        <v>-13458.48</v>
      </c>
      <c r="I46" s="26">
        <f t="shared" si="20"/>
        <v>-44143.17</v>
      </c>
      <c r="J46" s="26">
        <f t="shared" si="20"/>
        <v>-20141.85</v>
      </c>
      <c r="K46" s="26">
        <f t="shared" si="20"/>
        <v>-34388.15</v>
      </c>
      <c r="L46" s="26">
        <f t="shared" si="20"/>
        <v>-8798.03</v>
      </c>
      <c r="M46" s="26">
        <f t="shared" si="20"/>
        <v>-7571.2</v>
      </c>
      <c r="N46" s="26">
        <f>SUM(N47:N53)</f>
        <v>-222120.92</v>
      </c>
    </row>
    <row r="47" spans="1:25" ht="18.75" customHeight="1">
      <c r="A47" s="13" t="s">
        <v>64</v>
      </c>
      <c r="B47" s="24">
        <v>-7916.48</v>
      </c>
      <c r="C47" s="24">
        <v>-7779.33</v>
      </c>
      <c r="D47" s="24">
        <v>-12711.41</v>
      </c>
      <c r="E47" s="24">
        <v>-22745.15</v>
      </c>
      <c r="F47" s="24">
        <v>-25156.96</v>
      </c>
      <c r="G47" s="24">
        <v>-17310.71</v>
      </c>
      <c r="H47" s="24">
        <v>-13458.48</v>
      </c>
      <c r="I47" s="24">
        <v>-44143.17</v>
      </c>
      <c r="J47" s="24">
        <v>-20141.85</v>
      </c>
      <c r="K47" s="24">
        <v>-34388.15</v>
      </c>
      <c r="L47" s="24">
        <v>-8798.03</v>
      </c>
      <c r="M47" s="24">
        <v>-7571.2</v>
      </c>
      <c r="N47" s="24">
        <f t="shared" si="17"/>
        <v>-222120.92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955718.4399417798</v>
      </c>
      <c r="C57" s="29">
        <f t="shared" si="21"/>
        <v>657955.3437425</v>
      </c>
      <c r="D57" s="29">
        <f t="shared" si="21"/>
        <v>630595.40070455</v>
      </c>
      <c r="E57" s="29">
        <f t="shared" si="21"/>
        <v>132798.5629936</v>
      </c>
      <c r="F57" s="29">
        <f t="shared" si="21"/>
        <v>620758.27514545</v>
      </c>
      <c r="G57" s="29">
        <f t="shared" si="21"/>
        <v>777483.4186000002</v>
      </c>
      <c r="H57" s="29">
        <f t="shared" si="21"/>
        <v>828710.7851</v>
      </c>
      <c r="I57" s="29">
        <f t="shared" si="21"/>
        <v>728432.4194082</v>
      </c>
      <c r="J57" s="29">
        <f t="shared" si="21"/>
        <v>577390.4782674001</v>
      </c>
      <c r="K57" s="29">
        <f t="shared" si="21"/>
        <v>678138.42107392</v>
      </c>
      <c r="L57" s="29">
        <f t="shared" si="21"/>
        <v>334008.36961894995</v>
      </c>
      <c r="M57" s="29">
        <f t="shared" si="21"/>
        <v>184613.29061312</v>
      </c>
      <c r="N57" s="29">
        <f>SUM(B57:M57)</f>
        <v>7106603.205209471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955718.44</v>
      </c>
      <c r="C60" s="36">
        <f aca="true" t="shared" si="22" ref="C60:M60">SUM(C61:C74)</f>
        <v>657955.34</v>
      </c>
      <c r="D60" s="36">
        <f t="shared" si="22"/>
        <v>630595.4</v>
      </c>
      <c r="E60" s="36">
        <f t="shared" si="22"/>
        <v>132798.57</v>
      </c>
      <c r="F60" s="36">
        <f t="shared" si="22"/>
        <v>620758.27</v>
      </c>
      <c r="G60" s="36">
        <f t="shared" si="22"/>
        <v>777483.42</v>
      </c>
      <c r="H60" s="36">
        <f t="shared" si="22"/>
        <v>828710.77</v>
      </c>
      <c r="I60" s="36">
        <f t="shared" si="22"/>
        <v>728432.42</v>
      </c>
      <c r="J60" s="36">
        <f t="shared" si="22"/>
        <v>577390.47</v>
      </c>
      <c r="K60" s="36">
        <f t="shared" si="22"/>
        <v>678138.42</v>
      </c>
      <c r="L60" s="36">
        <f t="shared" si="22"/>
        <v>334008.37</v>
      </c>
      <c r="M60" s="36">
        <f t="shared" si="22"/>
        <v>184613.29</v>
      </c>
      <c r="N60" s="29">
        <f>SUM(N61:N74)</f>
        <v>7106603.180000001</v>
      </c>
    </row>
    <row r="61" spans="1:15" ht="18.75" customHeight="1">
      <c r="A61" s="17" t="s">
        <v>75</v>
      </c>
      <c r="B61" s="36">
        <v>188121.08</v>
      </c>
      <c r="C61" s="36">
        <v>193743.9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381864.98</v>
      </c>
      <c r="O61"/>
    </row>
    <row r="62" spans="1:15" ht="18.75" customHeight="1">
      <c r="A62" s="17" t="s">
        <v>76</v>
      </c>
      <c r="B62" s="36">
        <v>767597.36</v>
      </c>
      <c r="C62" s="36">
        <v>464211.44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1231808.8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630595.4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630595.4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132798.57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132798.57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620758.27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620758.27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777483.42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777483.42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642530.54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642530.54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186180.23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186180.23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728432.42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728432.42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577390.47</v>
      </c>
      <c r="K70" s="35">
        <v>0</v>
      </c>
      <c r="L70" s="35">
        <v>0</v>
      </c>
      <c r="M70" s="35">
        <v>0</v>
      </c>
      <c r="N70" s="29">
        <f t="shared" si="23"/>
        <v>577390.47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678138.42</v>
      </c>
      <c r="L71" s="35">
        <v>0</v>
      </c>
      <c r="M71" s="62"/>
      <c r="N71" s="26">
        <f t="shared" si="23"/>
        <v>678138.42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334008.37</v>
      </c>
      <c r="M72" s="35">
        <v>0</v>
      </c>
      <c r="N72" s="29">
        <f t="shared" si="23"/>
        <v>334008.37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184613.29</v>
      </c>
      <c r="N73" s="26">
        <f t="shared" si="23"/>
        <v>184613.29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2.271039452490525</v>
      </c>
      <c r="C78" s="45">
        <v>2.238486006330099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1.9788598257988343</v>
      </c>
      <c r="C79" s="45">
        <v>1.8663005087979652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1.8149515834049081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2.52382986327106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2.119277220023546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1.6804915447568085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1.9771427999295956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1.9330759233336923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1.9198701667720326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2.1624687523072295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2.0676887005234628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2.4548253000942806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2.405014591605888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2016-10-25T17:58:23Z</dcterms:modified>
  <cp:category/>
  <cp:version/>
  <cp:contentType/>
  <cp:contentStatus/>
</cp:coreProperties>
</file>