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<sst xmlns="http://schemas.openxmlformats.org/spreadsheetml/2006/main" count="105" uniqueCount="103">
  <si>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</si>
  <si>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</si>
  <si>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</si>
  <si>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</si>
  <si>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</si>
  <si>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</si>
  <si>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</si>
  <si>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</si>
  <si>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</si>
  <si>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</si>
  <si>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</si>
  <si>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</si>
  <si>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</si>
  <si>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</si>
  <si>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</si>
  <si>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</si>
  <si>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</si>
  <si>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</si>
  <si>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</si>
  <si>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</si>
  <si>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</si>
  <si>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</si>
  <si>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</si>
  <si>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</si>
  <si>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</si>
  <si>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</si>
  <si>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</si>
  <si>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</si>
  <si>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</si>
  <si>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</si>
  <si>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</si>
  <si>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</si>
  <si>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</si>
  <si>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</si>
  <si>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</si>
  <si>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</si>
  <si>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</si>
  <si>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</si>
  <si>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</si>
  <si>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</si>
  <si>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</si>
  <si>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</si>
  <si>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</si>
  <si>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</si>
  <si>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</si>
  <si>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</si>
  <si>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</si>
  <si>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</si>
  <si>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</si>
  <si>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</si>
  <si>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</si>
  <si>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</si>
  <si>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</si>
  <si>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</si>
  <si>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</si>
  <si>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</si>
  <si>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</si>
  <si>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</si>
  <si>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</si>
  <si>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</si>
  <si>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</si>
  <si>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</si>
  <si>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</si>
  <si>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</si>
  <si>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</si>
  <si>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</si>
  <si>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</si>
  <si>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</si>
  <si>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</si>
  <si>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</si>
  <si>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</si>
  <si>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</si>
  <si>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</si>
  <si>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</si>
  <si>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</si>
  <si>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</si>
  <si>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</si>
  <si>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</si>
  <si>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</si>
  <si>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</si>
  <si>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</si>
  <si>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</si>
  <si>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</si>
  <si>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</si>
  <si>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</si>
  <si>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</si>
  <si>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</si>
  <si>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</si>
  <si>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</si>
  <si>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</si>
  <si>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</si>
  <si>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</si>
  <si>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</si>
  <si>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</si>
  <si>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</si>
  <si>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</si>
  <si>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</si>
  <si>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</si>
  <si>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</si>
  <si>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</si>
  <si>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</si>
  <si>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</si>
  <si>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13/10/16 - VENCIMENTO 25/10/16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</si>
</sst>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494117</v>
      </c>
      <c r="C7" s="10">
        <f>C8+C20+C24</f>
        <v>364126</v>
      </c>
      <c r="D7" s="10">
        <f>D8+D20+D24</f>
        <v>369658</v>
      </c>
      <c r="E7" s="10">
        <f>E8+E20+E24</f>
        <v>60294</v>
      </c>
      <c r="F7" s="10">
        <f aca="true" t="shared" si="0" ref="F7:M7">F8+F20+F24</f>
        <v>313496</v>
      </c>
      <c r="G7" s="10">
        <f t="shared" si="0"/>
        <v>507829</v>
      </c>
      <c r="H7" s="10">
        <f t="shared" si="0"/>
        <v>467439</v>
      </c>
      <c r="I7" s="10">
        <f t="shared" si="0"/>
        <v>416218</v>
      </c>
      <c r="J7" s="10">
        <f t="shared" si="0"/>
        <v>299123</v>
      </c>
      <c r="K7" s="10">
        <f t="shared" si="0"/>
        <v>353184</v>
      </c>
      <c r="L7" s="10">
        <f t="shared" si="0"/>
        <v>150723</v>
      </c>
      <c r="M7" s="10">
        <f t="shared" si="0"/>
        <v>88315</v>
      </c>
      <c r="N7" s="10">
        <f>+N8+N20+N24</f>
        <v>3884522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216954</v>
      </c>
      <c r="C8" s="12">
        <f>+C9+C12+C16</f>
        <v>170709</v>
      </c>
      <c r="D8" s="12">
        <f>+D9+D12+D16</f>
        <v>188787</v>
      </c>
      <c r="E8" s="12">
        <f>+E9+E12+E16</f>
        <v>28065</v>
      </c>
      <c r="F8" s="12">
        <f aca="true" t="shared" si="1" ref="F8:M8">+F9+F12+F16</f>
        <v>145297</v>
      </c>
      <c r="G8" s="12">
        <f t="shared" si="1"/>
        <v>246554</v>
      </c>
      <c r="H8" s="12">
        <f t="shared" si="1"/>
        <v>220720</v>
      </c>
      <c r="I8" s="12">
        <f t="shared" si="1"/>
        <v>203467</v>
      </c>
      <c r="J8" s="12">
        <f t="shared" si="1"/>
        <v>146035</v>
      </c>
      <c r="K8" s="12">
        <f t="shared" si="1"/>
        <v>164780</v>
      </c>
      <c r="L8" s="12">
        <f t="shared" si="1"/>
        <v>78298</v>
      </c>
      <c r="M8" s="12">
        <f t="shared" si="1"/>
        <v>48195</v>
      </c>
      <c r="N8" s="12">
        <f>SUM(B8:M8)</f>
        <v>1857861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19676</v>
      </c>
      <c r="C9" s="14">
        <v>19872</v>
      </c>
      <c r="D9" s="14">
        <v>13965</v>
      </c>
      <c r="E9" s="14">
        <v>2058</v>
      </c>
      <c r="F9" s="14">
        <v>11204</v>
      </c>
      <c r="G9" s="14">
        <v>21942</v>
      </c>
      <c r="H9" s="14">
        <v>26327</v>
      </c>
      <c r="I9" s="14">
        <v>12747</v>
      </c>
      <c r="J9" s="14">
        <v>16812</v>
      </c>
      <c r="K9" s="14">
        <v>12954</v>
      </c>
      <c r="L9" s="14">
        <v>8741</v>
      </c>
      <c r="M9" s="14">
        <v>5920</v>
      </c>
      <c r="N9" s="12">
        <f aca="true" t="shared" si="2" ref="N9:N19">SUM(B9:M9)</f>
        <v>172218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19676</v>
      </c>
      <c r="C10" s="14">
        <f>+C9-C11</f>
        <v>19872</v>
      </c>
      <c r="D10" s="14">
        <f>+D9-D11</f>
        <v>13965</v>
      </c>
      <c r="E10" s="14">
        <f>+E9-E11</f>
        <v>2058</v>
      </c>
      <c r="F10" s="14">
        <f aca="true" t="shared" si="3" ref="F10:M10">+F9-F11</f>
        <v>11204</v>
      </c>
      <c r="G10" s="14">
        <f t="shared" si="3"/>
        <v>21942</v>
      </c>
      <c r="H10" s="14">
        <f t="shared" si="3"/>
        <v>26327</v>
      </c>
      <c r="I10" s="14">
        <f t="shared" si="3"/>
        <v>12747</v>
      </c>
      <c r="J10" s="14">
        <f t="shared" si="3"/>
        <v>16812</v>
      </c>
      <c r="K10" s="14">
        <f t="shared" si="3"/>
        <v>12954</v>
      </c>
      <c r="L10" s="14">
        <f t="shared" si="3"/>
        <v>8741</v>
      </c>
      <c r="M10" s="14">
        <f t="shared" si="3"/>
        <v>5920</v>
      </c>
      <c r="N10" s="12">
        <f t="shared" si="2"/>
        <v>172218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165293</v>
      </c>
      <c r="C12" s="14">
        <f>C13+C14+C15</f>
        <v>129045</v>
      </c>
      <c r="D12" s="14">
        <f>D13+D14+D15</f>
        <v>150904</v>
      </c>
      <c r="E12" s="14">
        <f>E13+E14+E15</f>
        <v>22467</v>
      </c>
      <c r="F12" s="14">
        <f aca="true" t="shared" si="4" ref="F12:M12">F13+F14+F15</f>
        <v>114046</v>
      </c>
      <c r="G12" s="14">
        <f t="shared" si="4"/>
        <v>190677</v>
      </c>
      <c r="H12" s="14">
        <f t="shared" si="4"/>
        <v>164791</v>
      </c>
      <c r="I12" s="14">
        <f t="shared" si="4"/>
        <v>160531</v>
      </c>
      <c r="J12" s="14">
        <f t="shared" si="4"/>
        <v>108711</v>
      </c>
      <c r="K12" s="14">
        <f t="shared" si="4"/>
        <v>124920</v>
      </c>
      <c r="L12" s="14">
        <f t="shared" si="4"/>
        <v>59591</v>
      </c>
      <c r="M12" s="14">
        <f t="shared" si="4"/>
        <v>36927</v>
      </c>
      <c r="N12" s="12">
        <f t="shared" si="2"/>
        <v>1427903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78221</v>
      </c>
      <c r="C13" s="14">
        <v>62505</v>
      </c>
      <c r="D13" s="14">
        <v>70707</v>
      </c>
      <c r="E13" s="14">
        <v>10572</v>
      </c>
      <c r="F13" s="14">
        <v>52751</v>
      </c>
      <c r="G13" s="14">
        <v>91324</v>
      </c>
      <c r="H13" s="14">
        <v>82343</v>
      </c>
      <c r="I13" s="14">
        <v>78566</v>
      </c>
      <c r="J13" s="14">
        <v>51336</v>
      </c>
      <c r="K13" s="14">
        <v>59068</v>
      </c>
      <c r="L13" s="14">
        <v>28153</v>
      </c>
      <c r="M13" s="14">
        <v>16859</v>
      </c>
      <c r="N13" s="12">
        <f t="shared" si="2"/>
        <v>682405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82473</v>
      </c>
      <c r="C14" s="14">
        <v>60642</v>
      </c>
      <c r="D14" s="14">
        <v>77075</v>
      </c>
      <c r="E14" s="14">
        <v>11112</v>
      </c>
      <c r="F14" s="14">
        <v>57332</v>
      </c>
      <c r="G14" s="14">
        <v>91248</v>
      </c>
      <c r="H14" s="14">
        <v>76507</v>
      </c>
      <c r="I14" s="14">
        <v>79030</v>
      </c>
      <c r="J14" s="14">
        <v>53937</v>
      </c>
      <c r="K14" s="14">
        <v>62737</v>
      </c>
      <c r="L14" s="14">
        <v>29524</v>
      </c>
      <c r="M14" s="14">
        <v>19217</v>
      </c>
      <c r="N14" s="12">
        <f t="shared" si="2"/>
        <v>700834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4599</v>
      </c>
      <c r="C15" s="14">
        <v>5898</v>
      </c>
      <c r="D15" s="14">
        <v>3122</v>
      </c>
      <c r="E15" s="14">
        <v>783</v>
      </c>
      <c r="F15" s="14">
        <v>3963</v>
      </c>
      <c r="G15" s="14">
        <v>8105</v>
      </c>
      <c r="H15" s="14">
        <v>5941</v>
      </c>
      <c r="I15" s="14">
        <v>2935</v>
      </c>
      <c r="J15" s="14">
        <v>3438</v>
      </c>
      <c r="K15" s="14">
        <v>3115</v>
      </c>
      <c r="L15" s="14">
        <v>1914</v>
      </c>
      <c r="M15" s="14">
        <v>851</v>
      </c>
      <c r="N15" s="12">
        <f t="shared" si="2"/>
        <v>44664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31985</v>
      </c>
      <c r="C16" s="14">
        <f>C17+C18+C19</f>
        <v>21792</v>
      </c>
      <c r="D16" s="14">
        <f>D17+D18+D19</f>
        <v>23918</v>
      </c>
      <c r="E16" s="14">
        <f>E17+E18+E19</f>
        <v>3540</v>
      </c>
      <c r="F16" s="14">
        <f aca="true" t="shared" si="5" ref="F16:M16">F17+F18+F19</f>
        <v>20047</v>
      </c>
      <c r="G16" s="14">
        <f t="shared" si="5"/>
        <v>33935</v>
      </c>
      <c r="H16" s="14">
        <f t="shared" si="5"/>
        <v>29602</v>
      </c>
      <c r="I16" s="14">
        <f t="shared" si="5"/>
        <v>30189</v>
      </c>
      <c r="J16" s="14">
        <f t="shared" si="5"/>
        <v>20512</v>
      </c>
      <c r="K16" s="14">
        <f t="shared" si="5"/>
        <v>26906</v>
      </c>
      <c r="L16" s="14">
        <f t="shared" si="5"/>
        <v>9966</v>
      </c>
      <c r="M16" s="14">
        <f t="shared" si="5"/>
        <v>5348</v>
      </c>
      <c r="N16" s="12">
        <f t="shared" si="2"/>
        <v>257740</v>
      </c>
    </row>
    <row r="17" spans="1:25" ht="18.75" customHeight="1">
      <c r="A17" s="15" t="s">
        <v>16</v>
      </c>
      <c r="B17" s="14">
        <v>17403</v>
      </c>
      <c r="C17" s="14">
        <v>12521</v>
      </c>
      <c r="D17" s="14">
        <v>11465</v>
      </c>
      <c r="E17" s="14">
        <v>1941</v>
      </c>
      <c r="F17" s="14">
        <v>10614</v>
      </c>
      <c r="G17" s="14">
        <v>18497</v>
      </c>
      <c r="H17" s="14">
        <v>16424</v>
      </c>
      <c r="I17" s="14">
        <v>16888</v>
      </c>
      <c r="J17" s="14">
        <v>11009</v>
      </c>
      <c r="K17" s="14">
        <v>14705</v>
      </c>
      <c r="L17" s="14">
        <v>5580</v>
      </c>
      <c r="M17" s="14">
        <v>2806</v>
      </c>
      <c r="N17" s="12">
        <f t="shared" si="2"/>
        <v>139853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13504</v>
      </c>
      <c r="C18" s="14">
        <v>8032</v>
      </c>
      <c r="D18" s="14">
        <v>11690</v>
      </c>
      <c r="E18" s="14">
        <v>1454</v>
      </c>
      <c r="F18" s="14">
        <v>8404</v>
      </c>
      <c r="G18" s="14">
        <v>13538</v>
      </c>
      <c r="H18" s="14">
        <v>11799</v>
      </c>
      <c r="I18" s="14">
        <v>12705</v>
      </c>
      <c r="J18" s="14">
        <v>8794</v>
      </c>
      <c r="K18" s="14">
        <v>11568</v>
      </c>
      <c r="L18" s="14">
        <v>4080</v>
      </c>
      <c r="M18" s="14">
        <v>2363</v>
      </c>
      <c r="N18" s="12">
        <f t="shared" si="2"/>
        <v>107931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1078</v>
      </c>
      <c r="C19" s="14">
        <v>1239</v>
      </c>
      <c r="D19" s="14">
        <v>763</v>
      </c>
      <c r="E19" s="14">
        <v>145</v>
      </c>
      <c r="F19" s="14">
        <v>1029</v>
      </c>
      <c r="G19" s="14">
        <v>1900</v>
      </c>
      <c r="H19" s="14">
        <v>1379</v>
      </c>
      <c r="I19" s="14">
        <v>596</v>
      </c>
      <c r="J19" s="14">
        <v>709</v>
      </c>
      <c r="K19" s="14">
        <v>633</v>
      </c>
      <c r="L19" s="14">
        <v>306</v>
      </c>
      <c r="M19" s="14">
        <v>179</v>
      </c>
      <c r="N19" s="12">
        <f t="shared" si="2"/>
        <v>9956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120094</v>
      </c>
      <c r="C20" s="18">
        <f>C21+C22+C23</f>
        <v>74908</v>
      </c>
      <c r="D20" s="18">
        <f>D21+D22+D23</f>
        <v>69765</v>
      </c>
      <c r="E20" s="18">
        <f>E21+E22+E23</f>
        <v>11477</v>
      </c>
      <c r="F20" s="18">
        <f aca="true" t="shared" si="6" ref="F20:M20">F21+F22+F23</f>
        <v>59418</v>
      </c>
      <c r="G20" s="18">
        <f t="shared" si="6"/>
        <v>98393</v>
      </c>
      <c r="H20" s="18">
        <f t="shared" si="6"/>
        <v>104471</v>
      </c>
      <c r="I20" s="18">
        <f t="shared" si="6"/>
        <v>94391</v>
      </c>
      <c r="J20" s="18">
        <f t="shared" si="6"/>
        <v>64534</v>
      </c>
      <c r="K20" s="18">
        <f t="shared" si="6"/>
        <v>93158</v>
      </c>
      <c r="L20" s="18">
        <f t="shared" si="6"/>
        <v>38969</v>
      </c>
      <c r="M20" s="18">
        <f t="shared" si="6"/>
        <v>21897</v>
      </c>
      <c r="N20" s="12">
        <f aca="true" t="shared" si="7" ref="N20:N26">SUM(B20:M20)</f>
        <v>851475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62030</v>
      </c>
      <c r="C21" s="14">
        <v>41035</v>
      </c>
      <c r="D21" s="14">
        <v>37052</v>
      </c>
      <c r="E21" s="14">
        <v>6175</v>
      </c>
      <c r="F21" s="14">
        <v>30745</v>
      </c>
      <c r="G21" s="14">
        <v>53247</v>
      </c>
      <c r="H21" s="14">
        <v>58859</v>
      </c>
      <c r="I21" s="14">
        <v>52463</v>
      </c>
      <c r="J21" s="14">
        <v>34189</v>
      </c>
      <c r="K21" s="14">
        <v>48724</v>
      </c>
      <c r="L21" s="14">
        <v>20382</v>
      </c>
      <c r="M21" s="14">
        <v>11122</v>
      </c>
      <c r="N21" s="12">
        <f t="shared" si="7"/>
        <v>456023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55688</v>
      </c>
      <c r="C22" s="14">
        <v>31672</v>
      </c>
      <c r="D22" s="14">
        <v>31493</v>
      </c>
      <c r="E22" s="14">
        <v>5024</v>
      </c>
      <c r="F22" s="14">
        <v>27199</v>
      </c>
      <c r="G22" s="14">
        <v>42162</v>
      </c>
      <c r="H22" s="14">
        <v>43396</v>
      </c>
      <c r="I22" s="14">
        <v>40480</v>
      </c>
      <c r="J22" s="14">
        <v>28918</v>
      </c>
      <c r="K22" s="14">
        <v>42740</v>
      </c>
      <c r="L22" s="14">
        <v>17744</v>
      </c>
      <c r="M22" s="14">
        <v>10365</v>
      </c>
      <c r="N22" s="12">
        <f t="shared" si="7"/>
        <v>376881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2376</v>
      </c>
      <c r="C23" s="14">
        <v>2201</v>
      </c>
      <c r="D23" s="14">
        <v>1220</v>
      </c>
      <c r="E23" s="14">
        <v>278</v>
      </c>
      <c r="F23" s="14">
        <v>1474</v>
      </c>
      <c r="G23" s="14">
        <v>2984</v>
      </c>
      <c r="H23" s="14">
        <v>2216</v>
      </c>
      <c r="I23" s="14">
        <v>1448</v>
      </c>
      <c r="J23" s="14">
        <v>1427</v>
      </c>
      <c r="K23" s="14">
        <v>1694</v>
      </c>
      <c r="L23" s="14">
        <v>843</v>
      </c>
      <c r="M23" s="14">
        <v>410</v>
      </c>
      <c r="N23" s="12">
        <f t="shared" si="7"/>
        <v>18571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157069</v>
      </c>
      <c r="C24" s="14">
        <f>C25+C26</f>
        <v>118509</v>
      </c>
      <c r="D24" s="14">
        <f>D25+D26</f>
        <v>111106</v>
      </c>
      <c r="E24" s="14">
        <f>E25+E26</f>
        <v>20752</v>
      </c>
      <c r="F24" s="14">
        <f aca="true" t="shared" si="8" ref="F24:M24">F25+F26</f>
        <v>108781</v>
      </c>
      <c r="G24" s="14">
        <f t="shared" si="8"/>
        <v>162882</v>
      </c>
      <c r="H24" s="14">
        <f t="shared" si="8"/>
        <v>142248</v>
      </c>
      <c r="I24" s="14">
        <f t="shared" si="8"/>
        <v>118360</v>
      </c>
      <c r="J24" s="14">
        <f t="shared" si="8"/>
        <v>88554</v>
      </c>
      <c r="K24" s="14">
        <f t="shared" si="8"/>
        <v>95246</v>
      </c>
      <c r="L24" s="14">
        <f t="shared" si="8"/>
        <v>33456</v>
      </c>
      <c r="M24" s="14">
        <f t="shared" si="8"/>
        <v>18223</v>
      </c>
      <c r="N24" s="12">
        <f t="shared" si="7"/>
        <v>1175186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69462</v>
      </c>
      <c r="C25" s="14">
        <v>58803</v>
      </c>
      <c r="D25" s="14">
        <v>53164</v>
      </c>
      <c r="E25" s="14">
        <v>11247</v>
      </c>
      <c r="F25" s="14">
        <v>51903</v>
      </c>
      <c r="G25" s="14">
        <v>82887</v>
      </c>
      <c r="H25" s="14">
        <v>74039</v>
      </c>
      <c r="I25" s="14">
        <v>50878</v>
      </c>
      <c r="J25" s="14">
        <v>44466</v>
      </c>
      <c r="K25" s="14">
        <v>42722</v>
      </c>
      <c r="L25" s="14">
        <v>15286</v>
      </c>
      <c r="M25" s="14">
        <v>7429</v>
      </c>
      <c r="N25" s="12">
        <f t="shared" si="7"/>
        <v>562286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87607</v>
      </c>
      <c r="C26" s="14">
        <v>59706</v>
      </c>
      <c r="D26" s="14">
        <v>57942</v>
      </c>
      <c r="E26" s="14">
        <v>9505</v>
      </c>
      <c r="F26" s="14">
        <v>56878</v>
      </c>
      <c r="G26" s="14">
        <v>79995</v>
      </c>
      <c r="H26" s="14">
        <v>68209</v>
      </c>
      <c r="I26" s="14">
        <v>67482</v>
      </c>
      <c r="J26" s="14">
        <v>44088</v>
      </c>
      <c r="K26" s="14">
        <v>52524</v>
      </c>
      <c r="L26" s="14">
        <v>18170</v>
      </c>
      <c r="M26" s="14">
        <v>10794</v>
      </c>
      <c r="N26" s="12">
        <f t="shared" si="7"/>
        <v>612900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1002858.4688788198</v>
      </c>
      <c r="C36" s="61">
        <f aca="true" t="shared" si="11" ref="C36:M36">C37+C38+C39+C40</f>
        <v>714087.892843</v>
      </c>
      <c r="D36" s="61">
        <f t="shared" si="11"/>
        <v>681089.3549829</v>
      </c>
      <c r="E36" s="61">
        <f t="shared" si="11"/>
        <v>152214.44660959998</v>
      </c>
      <c r="F36" s="61">
        <f t="shared" si="11"/>
        <v>664466.2321068001</v>
      </c>
      <c r="G36" s="61">
        <f t="shared" si="11"/>
        <v>853478.8666000001</v>
      </c>
      <c r="H36" s="61">
        <f t="shared" si="11"/>
        <v>919498.6951</v>
      </c>
      <c r="I36" s="61">
        <f t="shared" si="11"/>
        <v>799151.1415724</v>
      </c>
      <c r="J36" s="61">
        <f t="shared" si="11"/>
        <v>646888.4864189</v>
      </c>
      <c r="K36" s="61">
        <f t="shared" si="11"/>
        <v>730390.76483584</v>
      </c>
      <c r="L36" s="61">
        <f t="shared" si="11"/>
        <v>370019.7167238899</v>
      </c>
      <c r="M36" s="61">
        <f t="shared" si="11"/>
        <v>212408.20152640002</v>
      </c>
      <c r="N36" s="61">
        <f>N37+N38+N39+N40</f>
        <v>7746552.268198551</v>
      </c>
    </row>
    <row r="37" spans="1:14" ht="18.75" customHeight="1">
      <c r="A37" s="58" t="s">
        <v>55</v>
      </c>
      <c r="B37" s="55">
        <f aca="true" t="shared" si="12" ref="B37:M37">B29*B7</f>
        <v>1002662.2163999999</v>
      </c>
      <c r="C37" s="55">
        <f t="shared" si="12"/>
        <v>713832.6104</v>
      </c>
      <c r="D37" s="55">
        <f t="shared" si="12"/>
        <v>670855.3384</v>
      </c>
      <c r="E37" s="55">
        <f t="shared" si="12"/>
        <v>151946.90939999997</v>
      </c>
      <c r="F37" s="55">
        <f t="shared" si="12"/>
        <v>664298.0240000001</v>
      </c>
      <c r="G37" s="55">
        <f t="shared" si="12"/>
        <v>853406.6345</v>
      </c>
      <c r="H37" s="55">
        <f t="shared" si="12"/>
        <v>919218.7934999999</v>
      </c>
      <c r="I37" s="55">
        <f t="shared" si="12"/>
        <v>798972.0728</v>
      </c>
      <c r="J37" s="55">
        <f t="shared" si="12"/>
        <v>646674.0137</v>
      </c>
      <c r="K37" s="55">
        <f t="shared" si="12"/>
        <v>729996.0096</v>
      </c>
      <c r="L37" s="55">
        <f t="shared" si="12"/>
        <v>369859.16969999997</v>
      </c>
      <c r="M37" s="55">
        <f t="shared" si="12"/>
        <v>212335.7545</v>
      </c>
      <c r="N37" s="57">
        <f>SUM(B37:M37)</f>
        <v>7734057.5469</v>
      </c>
    </row>
    <row r="38" spans="1:14" ht="18.75" customHeight="1">
      <c r="A38" s="58" t="s">
        <v>56</v>
      </c>
      <c r="B38" s="55">
        <f aca="true" t="shared" si="13" ref="B38:M38">B30*B7</f>
        <v>-3060.82752118</v>
      </c>
      <c r="C38" s="55">
        <f t="shared" si="13"/>
        <v>-2137.237557</v>
      </c>
      <c r="D38" s="55">
        <f t="shared" si="13"/>
        <v>-2051.5834170999997</v>
      </c>
      <c r="E38" s="55">
        <f t="shared" si="13"/>
        <v>-378.7427904</v>
      </c>
      <c r="F38" s="55">
        <f t="shared" si="13"/>
        <v>-1993.1918932</v>
      </c>
      <c r="G38" s="55">
        <f t="shared" si="13"/>
        <v>-2589.9279</v>
      </c>
      <c r="H38" s="55">
        <f t="shared" si="13"/>
        <v>-2617.6584</v>
      </c>
      <c r="I38" s="55">
        <f t="shared" si="13"/>
        <v>-2367.5312276</v>
      </c>
      <c r="J38" s="55">
        <f t="shared" si="13"/>
        <v>-1904.1272811000001</v>
      </c>
      <c r="K38" s="55">
        <f t="shared" si="13"/>
        <v>-2207.48476416</v>
      </c>
      <c r="L38" s="55">
        <f t="shared" si="13"/>
        <v>-1110.6129761099999</v>
      </c>
      <c r="M38" s="55">
        <f t="shared" si="13"/>
        <v>-646.5929736</v>
      </c>
      <c r="N38" s="25">
        <f>SUM(B38:M38)</f>
        <v>-23065.518701449997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10124.2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10124.2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-74768.8</v>
      </c>
      <c r="C42" s="25">
        <f aca="true" t="shared" si="15" ref="C42:M42">+C43+C46+C54+C55</f>
        <v>-75513.6</v>
      </c>
      <c r="D42" s="25">
        <f t="shared" si="15"/>
        <v>-53067</v>
      </c>
      <c r="E42" s="25">
        <f t="shared" si="15"/>
        <v>-7820.4</v>
      </c>
      <c r="F42" s="25">
        <f t="shared" si="15"/>
        <v>-42575.2</v>
      </c>
      <c r="G42" s="25">
        <f t="shared" si="15"/>
        <v>-83379.6</v>
      </c>
      <c r="H42" s="25">
        <f t="shared" si="15"/>
        <v>-100042.6</v>
      </c>
      <c r="I42" s="25">
        <f t="shared" si="15"/>
        <v>-48438.6</v>
      </c>
      <c r="J42" s="25">
        <f t="shared" si="15"/>
        <v>-63885.6</v>
      </c>
      <c r="K42" s="25">
        <f t="shared" si="15"/>
        <v>-49225.2</v>
      </c>
      <c r="L42" s="25">
        <f t="shared" si="15"/>
        <v>-33215.8</v>
      </c>
      <c r="M42" s="25">
        <f t="shared" si="15"/>
        <v>-22496</v>
      </c>
      <c r="N42" s="25">
        <f>+N43+N46+N54+N55</f>
        <v>-654428.3999999999</v>
      </c>
    </row>
    <row r="43" spans="1:14" ht="18.75" customHeight="1">
      <c r="A43" s="17" t="s">
        <v>60</v>
      </c>
      <c r="B43" s="26">
        <f>B44+B45</f>
        <v>-74768.8</v>
      </c>
      <c r="C43" s="26">
        <f>C44+C45</f>
        <v>-75513.6</v>
      </c>
      <c r="D43" s="26">
        <f>D44+D45</f>
        <v>-53067</v>
      </c>
      <c r="E43" s="26">
        <f>E44+E45</f>
        <v>-7820.4</v>
      </c>
      <c r="F43" s="26">
        <f aca="true" t="shared" si="16" ref="F43:M43">F44+F45</f>
        <v>-42575.2</v>
      </c>
      <c r="G43" s="26">
        <f t="shared" si="16"/>
        <v>-83379.6</v>
      </c>
      <c r="H43" s="26">
        <f t="shared" si="16"/>
        <v>-100042.6</v>
      </c>
      <c r="I43" s="26">
        <f t="shared" si="16"/>
        <v>-48438.6</v>
      </c>
      <c r="J43" s="26">
        <f t="shared" si="16"/>
        <v>-63885.6</v>
      </c>
      <c r="K43" s="26">
        <f t="shared" si="16"/>
        <v>-49225.2</v>
      </c>
      <c r="L43" s="26">
        <f t="shared" si="16"/>
        <v>-33215.8</v>
      </c>
      <c r="M43" s="26">
        <f t="shared" si="16"/>
        <v>-22496</v>
      </c>
      <c r="N43" s="25">
        <f aca="true" t="shared" si="17" ref="N43:N55">SUM(B43:M43)</f>
        <v>-654428.3999999999</v>
      </c>
    </row>
    <row r="44" spans="1:25" ht="18.75" customHeight="1">
      <c r="A44" s="13" t="s">
        <v>61</v>
      </c>
      <c r="B44" s="20">
        <f>ROUND(-B9*$D$3,2)</f>
        <v>-74768.8</v>
      </c>
      <c r="C44" s="20">
        <f>ROUND(-C9*$D$3,2)</f>
        <v>-75513.6</v>
      </c>
      <c r="D44" s="20">
        <f>ROUND(-D9*$D$3,2)</f>
        <v>-53067</v>
      </c>
      <c r="E44" s="20">
        <f>ROUND(-E9*$D$3,2)</f>
        <v>-7820.4</v>
      </c>
      <c r="F44" s="20">
        <f aca="true" t="shared" si="18" ref="F44:M44">ROUND(-F9*$D$3,2)</f>
        <v>-42575.2</v>
      </c>
      <c r="G44" s="20">
        <f t="shared" si="18"/>
        <v>-83379.6</v>
      </c>
      <c r="H44" s="20">
        <f t="shared" si="18"/>
        <v>-100042.6</v>
      </c>
      <c r="I44" s="20">
        <f t="shared" si="18"/>
        <v>-48438.6</v>
      </c>
      <c r="J44" s="20">
        <f t="shared" si="18"/>
        <v>-63885.6</v>
      </c>
      <c r="K44" s="20">
        <f t="shared" si="18"/>
        <v>-49225.2</v>
      </c>
      <c r="L44" s="20">
        <f t="shared" si="18"/>
        <v>-33215.8</v>
      </c>
      <c r="M44" s="20">
        <f t="shared" si="18"/>
        <v>-22496</v>
      </c>
      <c r="N44" s="47">
        <f t="shared" si="17"/>
        <v>-654428.3999999999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0</v>
      </c>
      <c r="C46" s="26">
        <f aca="true" t="shared" si="20" ref="C46:M46">SUM(C47:C53)</f>
        <v>0</v>
      </c>
      <c r="D46" s="26">
        <f t="shared" si="20"/>
        <v>0</v>
      </c>
      <c r="E46" s="26">
        <f t="shared" si="20"/>
        <v>0</v>
      </c>
      <c r="F46" s="26">
        <f t="shared" si="20"/>
        <v>0</v>
      </c>
      <c r="G46" s="26">
        <f t="shared" si="20"/>
        <v>0</v>
      </c>
      <c r="H46" s="26">
        <f t="shared" si="20"/>
        <v>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SUM(N47:N53)</f>
        <v>0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928089.6688788198</v>
      </c>
      <c r="C57" s="29">
        <f t="shared" si="21"/>
        <v>638574.292843</v>
      </c>
      <c r="D57" s="29">
        <f t="shared" si="21"/>
        <v>628022.3549829</v>
      </c>
      <c r="E57" s="29">
        <f t="shared" si="21"/>
        <v>144394.0466096</v>
      </c>
      <c r="F57" s="29">
        <f t="shared" si="21"/>
        <v>621891.0321068001</v>
      </c>
      <c r="G57" s="29">
        <f t="shared" si="21"/>
        <v>770099.2666000001</v>
      </c>
      <c r="H57" s="29">
        <f t="shared" si="21"/>
        <v>819456.0951</v>
      </c>
      <c r="I57" s="29">
        <f t="shared" si="21"/>
        <v>750712.5415724</v>
      </c>
      <c r="J57" s="29">
        <f t="shared" si="21"/>
        <v>583002.8864189</v>
      </c>
      <c r="K57" s="29">
        <f t="shared" si="21"/>
        <v>681165.56483584</v>
      </c>
      <c r="L57" s="29">
        <f t="shared" si="21"/>
        <v>336803.91672388994</v>
      </c>
      <c r="M57" s="29">
        <f t="shared" si="21"/>
        <v>189912.20152640002</v>
      </c>
      <c r="N57" s="29">
        <f>SUM(B57:M57)</f>
        <v>7092123.86819855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928089.67</v>
      </c>
      <c r="C60" s="36">
        <f aca="true" t="shared" si="22" ref="C60:M60">SUM(C61:C74)</f>
        <v>638574.29</v>
      </c>
      <c r="D60" s="36">
        <f t="shared" si="22"/>
        <v>628022.36</v>
      </c>
      <c r="E60" s="36">
        <f t="shared" si="22"/>
        <v>144394.05</v>
      </c>
      <c r="F60" s="36">
        <f t="shared" si="22"/>
        <v>621891.03</v>
      </c>
      <c r="G60" s="36">
        <f t="shared" si="22"/>
        <v>770099.26</v>
      </c>
      <c r="H60" s="36">
        <f t="shared" si="22"/>
        <v>819456.09</v>
      </c>
      <c r="I60" s="36">
        <f t="shared" si="22"/>
        <v>750712.54</v>
      </c>
      <c r="J60" s="36">
        <f t="shared" si="22"/>
        <v>583002.88</v>
      </c>
      <c r="K60" s="36">
        <f t="shared" si="22"/>
        <v>681165.57</v>
      </c>
      <c r="L60" s="36">
        <f t="shared" si="22"/>
        <v>336803.92</v>
      </c>
      <c r="M60" s="36">
        <f t="shared" si="22"/>
        <v>189912.2</v>
      </c>
      <c r="N60" s="29">
        <f>SUM(N61:N74)</f>
        <v>7092123.859999999</v>
      </c>
    </row>
    <row r="61" spans="1:15" ht="18.75" customHeight="1">
      <c r="A61" s="17" t="s">
        <v>75</v>
      </c>
      <c r="B61" s="36">
        <v>183176.65</v>
      </c>
      <c r="C61" s="36">
        <v>183323.59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366500.24</v>
      </c>
      <c r="O61"/>
    </row>
    <row r="62" spans="1:15" ht="18.75" customHeight="1">
      <c r="A62" s="17" t="s">
        <v>76</v>
      </c>
      <c r="B62" s="36">
        <v>744913.02</v>
      </c>
      <c r="C62" s="36">
        <v>455250.7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1200163.72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628022.36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628022.36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144394.05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144394.05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621891.03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621891.03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770099.26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770099.26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636062.12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636062.12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183393.97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183393.97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750712.54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750712.54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583002.88</v>
      </c>
      <c r="K70" s="35">
        <v>0</v>
      </c>
      <c r="L70" s="35">
        <v>0</v>
      </c>
      <c r="M70" s="35">
        <v>0</v>
      </c>
      <c r="N70" s="29">
        <f t="shared" si="23"/>
        <v>583002.88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681165.57</v>
      </c>
      <c r="L71" s="35">
        <v>0</v>
      </c>
      <c r="M71" s="62"/>
      <c r="N71" s="26">
        <f t="shared" si="23"/>
        <v>681165.57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336803.92</v>
      </c>
      <c r="M72" s="35">
        <v>0</v>
      </c>
      <c r="N72" s="29">
        <f t="shared" si="23"/>
        <v>336803.92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189912.2</v>
      </c>
      <c r="N73" s="26">
        <f t="shared" si="23"/>
        <v>189912.2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2.267402318619462</v>
      </c>
      <c r="C78" s="45">
        <v>2.242994188131368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1.979120755642787</v>
      </c>
      <c r="C79" s="45">
        <v>1.8665349925547756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1.8150970761701357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2.5245372111586555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2.1195365558310155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1.6806422370522363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1.9772107492128248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1.9332853728347337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1.9200302283236188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2.162617005107932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2.068017704187732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2.454965179328237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2.405120325272038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2016-10-21T16:34:45Z</dcterms:modified>
  <cp:category/>
  <cp:version/>
  <cp:contentType/>
  <cp:contentStatus/>
</cp:coreProperties>
</file>