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<sst xmlns="http://schemas.openxmlformats.org/spreadsheetml/2006/main" count="105" uniqueCount="103">
  <si>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</si>
  <si>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</si>
  <si>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</si>
  <si>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</si>
  <si>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</si>
  <si>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</si>
  <si>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</si>
  <si>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</si>
  <si>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</si>
  <si>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</si>
  <si>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</si>
  <si>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</si>
  <si>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</si>
  <si>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</si>
  <si>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</si>
  <si>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</si>
  <si>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</si>
  <si>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</si>
  <si>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</si>
  <si>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</si>
  <si>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</si>
  <si>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</si>
  <si>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</si>
  <si>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</si>
  <si>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</si>
  <si>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</si>
  <si>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</si>
  <si>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</si>
  <si>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</si>
  <si>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</si>
  <si>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</si>
  <si>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</si>
  <si>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</si>
  <si>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</si>
  <si>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</si>
  <si>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</si>
  <si>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</si>
  <si>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</si>
  <si>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</si>
  <si>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</si>
  <si>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</si>
  <si>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</si>
  <si>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</si>
  <si>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</si>
  <si>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</si>
  <si>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</si>
  <si>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</si>
  <si>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</si>
  <si>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</si>
  <si>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</si>
  <si>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</si>
  <si>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</si>
  <si>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</si>
  <si>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</si>
  <si>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</si>
  <si>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</si>
  <si>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</si>
  <si>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</si>
  <si>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</si>
  <si>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</si>
  <si>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</si>
  <si>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</si>
  <si>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</si>
  <si>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</si>
  <si>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</si>
  <si>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</si>
  <si>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</si>
  <si>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</si>
  <si>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</si>
  <si>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</si>
  <si>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</si>
  <si>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</si>
  <si>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</si>
  <si>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</si>
  <si>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</si>
  <si>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</si>
  <si>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</si>
  <si>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</si>
  <si>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</si>
  <si>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</si>
  <si>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</si>
  <si>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</si>
  <si>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</si>
  <si>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</si>
  <si>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</si>
  <si>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</si>
  <si>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</si>
  <si>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</si>
  <si>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</si>
  <si>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</si>
  <si>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</si>
  <si>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</si>
  <si>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</si>
  <si>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</si>
  <si>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</si>
  <si>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</si>
  <si>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</si>
  <si>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</si>
  <si>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</si>
  <si>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</si>
  <si>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</si>
  <si>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</si>
  <si>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09/10/16 - VENCIMENTO 20/10/16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</si>
</sst>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239579</v>
      </c>
      <c r="C7" s="10">
        <f>C8+C20+C24</f>
        <v>157937</v>
      </c>
      <c r="D7" s="10">
        <f>D8+D20+D24</f>
        <v>189765</v>
      </c>
      <c r="E7" s="10">
        <f>E8+E20+E24</f>
        <v>29817</v>
      </c>
      <c r="F7" s="10">
        <f aca="true" t="shared" si="0" ref="F7:M7">F8+F20+F24</f>
        <v>162275</v>
      </c>
      <c r="G7" s="10">
        <f t="shared" si="0"/>
        <v>227552</v>
      </c>
      <c r="H7" s="10">
        <f t="shared" si="0"/>
        <v>198992</v>
      </c>
      <c r="I7" s="10">
        <f t="shared" si="0"/>
        <v>209319</v>
      </c>
      <c r="J7" s="10">
        <f t="shared" si="0"/>
        <v>150726</v>
      </c>
      <c r="K7" s="10">
        <f t="shared" si="0"/>
        <v>200698</v>
      </c>
      <c r="L7" s="10">
        <f t="shared" si="0"/>
        <v>62915</v>
      </c>
      <c r="M7" s="10">
        <f t="shared" si="0"/>
        <v>32300</v>
      </c>
      <c r="N7" s="10">
        <f>+N8+N20+N24</f>
        <v>1861875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105038</v>
      </c>
      <c r="C8" s="12">
        <f>+C9+C12+C16</f>
        <v>73141</v>
      </c>
      <c r="D8" s="12">
        <f>+D9+D12+D16</f>
        <v>92052</v>
      </c>
      <c r="E8" s="12">
        <f>+E9+E12+E16</f>
        <v>13271</v>
      </c>
      <c r="F8" s="12">
        <f aca="true" t="shared" si="1" ref="F8:M8">+F9+F12+F16</f>
        <v>73208</v>
      </c>
      <c r="G8" s="12">
        <f t="shared" si="1"/>
        <v>107572</v>
      </c>
      <c r="H8" s="12">
        <f t="shared" si="1"/>
        <v>94670</v>
      </c>
      <c r="I8" s="12">
        <f t="shared" si="1"/>
        <v>99049</v>
      </c>
      <c r="J8" s="12">
        <f t="shared" si="1"/>
        <v>73449</v>
      </c>
      <c r="K8" s="12">
        <f t="shared" si="1"/>
        <v>94888</v>
      </c>
      <c r="L8" s="12">
        <f t="shared" si="1"/>
        <v>32987</v>
      </c>
      <c r="M8" s="12">
        <f t="shared" si="1"/>
        <v>17891</v>
      </c>
      <c r="N8" s="12">
        <f>SUM(B8:M8)</f>
        <v>877216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15498</v>
      </c>
      <c r="C9" s="14">
        <v>13698</v>
      </c>
      <c r="D9" s="14">
        <v>12156</v>
      </c>
      <c r="E9" s="14">
        <v>1280</v>
      </c>
      <c r="F9" s="14">
        <v>10079</v>
      </c>
      <c r="G9" s="14">
        <v>16280</v>
      </c>
      <c r="H9" s="14">
        <v>18087</v>
      </c>
      <c r="I9" s="14">
        <v>10664</v>
      </c>
      <c r="J9" s="14">
        <v>12592</v>
      </c>
      <c r="K9" s="14">
        <v>11325</v>
      </c>
      <c r="L9" s="14">
        <v>5214</v>
      </c>
      <c r="M9" s="14">
        <v>2974</v>
      </c>
      <c r="N9" s="12">
        <f aca="true" t="shared" si="2" ref="N9:N19">SUM(B9:M9)</f>
        <v>129847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15498</v>
      </c>
      <c r="C10" s="14">
        <f>+C9-C11</f>
        <v>13698</v>
      </c>
      <c r="D10" s="14">
        <f>+D9-D11</f>
        <v>12156</v>
      </c>
      <c r="E10" s="14">
        <f>+E9-E11</f>
        <v>1280</v>
      </c>
      <c r="F10" s="14">
        <f aca="true" t="shared" si="3" ref="F10:M10">+F9-F11</f>
        <v>10079</v>
      </c>
      <c r="G10" s="14">
        <f t="shared" si="3"/>
        <v>16280</v>
      </c>
      <c r="H10" s="14">
        <f t="shared" si="3"/>
        <v>18087</v>
      </c>
      <c r="I10" s="14">
        <f t="shared" si="3"/>
        <v>10664</v>
      </c>
      <c r="J10" s="14">
        <f t="shared" si="3"/>
        <v>12592</v>
      </c>
      <c r="K10" s="14">
        <f t="shared" si="3"/>
        <v>11325</v>
      </c>
      <c r="L10" s="14">
        <f t="shared" si="3"/>
        <v>5214</v>
      </c>
      <c r="M10" s="14">
        <f t="shared" si="3"/>
        <v>2974</v>
      </c>
      <c r="N10" s="12">
        <f t="shared" si="2"/>
        <v>129847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73749</v>
      </c>
      <c r="C12" s="14">
        <f>C13+C14+C15</f>
        <v>49764</v>
      </c>
      <c r="D12" s="14">
        <f>D13+D14+D15</f>
        <v>67552</v>
      </c>
      <c r="E12" s="14">
        <f>E13+E14+E15</f>
        <v>10071</v>
      </c>
      <c r="F12" s="14">
        <f aca="true" t="shared" si="4" ref="F12:M12">F13+F14+F15</f>
        <v>52289</v>
      </c>
      <c r="G12" s="14">
        <f t="shared" si="4"/>
        <v>75637</v>
      </c>
      <c r="H12" s="14">
        <f t="shared" si="4"/>
        <v>63960</v>
      </c>
      <c r="I12" s="14">
        <f t="shared" si="4"/>
        <v>72484</v>
      </c>
      <c r="J12" s="14">
        <f t="shared" si="4"/>
        <v>49617</v>
      </c>
      <c r="K12" s="14">
        <f t="shared" si="4"/>
        <v>66587</v>
      </c>
      <c r="L12" s="14">
        <f t="shared" si="4"/>
        <v>23502</v>
      </c>
      <c r="M12" s="14">
        <f t="shared" si="4"/>
        <v>12894</v>
      </c>
      <c r="N12" s="12">
        <f t="shared" si="2"/>
        <v>618106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34380</v>
      </c>
      <c r="C13" s="14">
        <v>24845</v>
      </c>
      <c r="D13" s="14">
        <v>32140</v>
      </c>
      <c r="E13" s="14">
        <v>4729</v>
      </c>
      <c r="F13" s="14">
        <v>24860</v>
      </c>
      <c r="G13" s="14">
        <v>36445</v>
      </c>
      <c r="H13" s="14">
        <v>31422</v>
      </c>
      <c r="I13" s="14">
        <v>35146</v>
      </c>
      <c r="J13" s="14">
        <v>22575</v>
      </c>
      <c r="K13" s="14">
        <v>29514</v>
      </c>
      <c r="L13" s="14">
        <v>10262</v>
      </c>
      <c r="M13" s="14">
        <v>5515</v>
      </c>
      <c r="N13" s="12">
        <f t="shared" si="2"/>
        <v>291833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37943</v>
      </c>
      <c r="C14" s="14">
        <v>23561</v>
      </c>
      <c r="D14" s="14">
        <v>34404</v>
      </c>
      <c r="E14" s="14">
        <v>5086</v>
      </c>
      <c r="F14" s="14">
        <v>26269</v>
      </c>
      <c r="G14" s="14">
        <v>36757</v>
      </c>
      <c r="H14" s="14">
        <v>31083</v>
      </c>
      <c r="I14" s="14">
        <v>36400</v>
      </c>
      <c r="J14" s="14">
        <v>25993</v>
      </c>
      <c r="K14" s="14">
        <v>36004</v>
      </c>
      <c r="L14" s="14">
        <v>12735</v>
      </c>
      <c r="M14" s="14">
        <v>7144</v>
      </c>
      <c r="N14" s="12">
        <f t="shared" si="2"/>
        <v>313379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1426</v>
      </c>
      <c r="C15" s="14">
        <v>1358</v>
      </c>
      <c r="D15" s="14">
        <v>1008</v>
      </c>
      <c r="E15" s="14">
        <v>256</v>
      </c>
      <c r="F15" s="14">
        <v>1160</v>
      </c>
      <c r="G15" s="14">
        <v>2435</v>
      </c>
      <c r="H15" s="14">
        <v>1455</v>
      </c>
      <c r="I15" s="14">
        <v>938</v>
      </c>
      <c r="J15" s="14">
        <v>1049</v>
      </c>
      <c r="K15" s="14">
        <v>1069</v>
      </c>
      <c r="L15" s="14">
        <v>505</v>
      </c>
      <c r="M15" s="14">
        <v>235</v>
      </c>
      <c r="N15" s="12">
        <f t="shared" si="2"/>
        <v>12894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15791</v>
      </c>
      <c r="C16" s="14">
        <f>C17+C18+C19</f>
        <v>9679</v>
      </c>
      <c r="D16" s="14">
        <f>D17+D18+D19</f>
        <v>12344</v>
      </c>
      <c r="E16" s="14">
        <f>E17+E18+E19</f>
        <v>1920</v>
      </c>
      <c r="F16" s="14">
        <f aca="true" t="shared" si="5" ref="F16:M16">F17+F18+F19</f>
        <v>10840</v>
      </c>
      <c r="G16" s="14">
        <f t="shared" si="5"/>
        <v>15655</v>
      </c>
      <c r="H16" s="14">
        <f t="shared" si="5"/>
        <v>12623</v>
      </c>
      <c r="I16" s="14">
        <f t="shared" si="5"/>
        <v>15901</v>
      </c>
      <c r="J16" s="14">
        <f t="shared" si="5"/>
        <v>11240</v>
      </c>
      <c r="K16" s="14">
        <f t="shared" si="5"/>
        <v>16976</v>
      </c>
      <c r="L16" s="14">
        <f t="shared" si="5"/>
        <v>4271</v>
      </c>
      <c r="M16" s="14">
        <f t="shared" si="5"/>
        <v>2023</v>
      </c>
      <c r="N16" s="12">
        <f t="shared" si="2"/>
        <v>129263</v>
      </c>
    </row>
    <row r="17" spans="1:25" ht="18.75" customHeight="1">
      <c r="A17" s="15" t="s">
        <v>16</v>
      </c>
      <c r="B17" s="14">
        <v>8886</v>
      </c>
      <c r="C17" s="14">
        <v>5768</v>
      </c>
      <c r="D17" s="14">
        <v>6284</v>
      </c>
      <c r="E17" s="14">
        <v>1029</v>
      </c>
      <c r="F17" s="14">
        <v>5906</v>
      </c>
      <c r="G17" s="14">
        <v>8650</v>
      </c>
      <c r="H17" s="14">
        <v>7286</v>
      </c>
      <c r="I17" s="14">
        <v>8929</v>
      </c>
      <c r="J17" s="14">
        <v>6094</v>
      </c>
      <c r="K17" s="14">
        <v>9303</v>
      </c>
      <c r="L17" s="14">
        <v>2233</v>
      </c>
      <c r="M17" s="14">
        <v>962</v>
      </c>
      <c r="N17" s="12">
        <f t="shared" si="2"/>
        <v>71330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6496</v>
      </c>
      <c r="C18" s="14">
        <v>3540</v>
      </c>
      <c r="D18" s="14">
        <v>5790</v>
      </c>
      <c r="E18" s="14">
        <v>832</v>
      </c>
      <c r="F18" s="14">
        <v>4590</v>
      </c>
      <c r="G18" s="14">
        <v>6355</v>
      </c>
      <c r="H18" s="14">
        <v>4935</v>
      </c>
      <c r="I18" s="14">
        <v>6734</v>
      </c>
      <c r="J18" s="14">
        <v>4881</v>
      </c>
      <c r="K18" s="14">
        <v>7452</v>
      </c>
      <c r="L18" s="14">
        <v>1923</v>
      </c>
      <c r="M18" s="14">
        <v>1008</v>
      </c>
      <c r="N18" s="12">
        <f t="shared" si="2"/>
        <v>54536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409</v>
      </c>
      <c r="C19" s="14">
        <v>371</v>
      </c>
      <c r="D19" s="14">
        <v>270</v>
      </c>
      <c r="E19" s="14">
        <v>59</v>
      </c>
      <c r="F19" s="14">
        <v>344</v>
      </c>
      <c r="G19" s="14">
        <v>650</v>
      </c>
      <c r="H19" s="14">
        <v>402</v>
      </c>
      <c r="I19" s="14">
        <v>238</v>
      </c>
      <c r="J19" s="14">
        <v>265</v>
      </c>
      <c r="K19" s="14">
        <v>221</v>
      </c>
      <c r="L19" s="14">
        <v>115</v>
      </c>
      <c r="M19" s="14">
        <v>53</v>
      </c>
      <c r="N19" s="12">
        <f t="shared" si="2"/>
        <v>3397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53252</v>
      </c>
      <c r="C20" s="18">
        <f>C21+C22+C23</f>
        <v>30435</v>
      </c>
      <c r="D20" s="18">
        <f>D21+D22+D23</f>
        <v>37108</v>
      </c>
      <c r="E20" s="18">
        <f>E21+E22+E23</f>
        <v>5793</v>
      </c>
      <c r="F20" s="18">
        <f aca="true" t="shared" si="6" ref="F20:M20">F21+F22+F23</f>
        <v>31643</v>
      </c>
      <c r="G20" s="18">
        <f t="shared" si="6"/>
        <v>42114</v>
      </c>
      <c r="H20" s="18">
        <f t="shared" si="6"/>
        <v>40748</v>
      </c>
      <c r="I20" s="18">
        <f t="shared" si="6"/>
        <v>50015</v>
      </c>
      <c r="J20" s="18">
        <f t="shared" si="6"/>
        <v>30613</v>
      </c>
      <c r="K20" s="18">
        <f t="shared" si="6"/>
        <v>52833</v>
      </c>
      <c r="L20" s="18">
        <f t="shared" si="6"/>
        <v>15269</v>
      </c>
      <c r="M20" s="18">
        <f t="shared" si="6"/>
        <v>7649</v>
      </c>
      <c r="N20" s="12">
        <f aca="true" t="shared" si="7" ref="N20:N26">SUM(B20:M20)</f>
        <v>397472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28513</v>
      </c>
      <c r="C21" s="14">
        <v>18270</v>
      </c>
      <c r="D21" s="14">
        <v>19406</v>
      </c>
      <c r="E21" s="14">
        <v>3185</v>
      </c>
      <c r="F21" s="14">
        <v>17613</v>
      </c>
      <c r="G21" s="14">
        <v>23490</v>
      </c>
      <c r="H21" s="14">
        <v>23795</v>
      </c>
      <c r="I21" s="14">
        <v>27685</v>
      </c>
      <c r="J21" s="14">
        <v>16600</v>
      </c>
      <c r="K21" s="14">
        <v>27045</v>
      </c>
      <c r="L21" s="14">
        <v>8064</v>
      </c>
      <c r="M21" s="14">
        <v>3769</v>
      </c>
      <c r="N21" s="12">
        <f t="shared" si="7"/>
        <v>217435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24062</v>
      </c>
      <c r="C22" s="14">
        <v>11589</v>
      </c>
      <c r="D22" s="14">
        <v>17299</v>
      </c>
      <c r="E22" s="14">
        <v>2516</v>
      </c>
      <c r="F22" s="14">
        <v>13532</v>
      </c>
      <c r="G22" s="14">
        <v>17759</v>
      </c>
      <c r="H22" s="14">
        <v>16399</v>
      </c>
      <c r="I22" s="14">
        <v>21872</v>
      </c>
      <c r="J22" s="14">
        <v>13590</v>
      </c>
      <c r="K22" s="14">
        <v>25178</v>
      </c>
      <c r="L22" s="14">
        <v>6988</v>
      </c>
      <c r="M22" s="14">
        <v>3770</v>
      </c>
      <c r="N22" s="12">
        <f t="shared" si="7"/>
        <v>174554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677</v>
      </c>
      <c r="C23" s="14">
        <v>576</v>
      </c>
      <c r="D23" s="14">
        <v>403</v>
      </c>
      <c r="E23" s="14">
        <v>92</v>
      </c>
      <c r="F23" s="14">
        <v>498</v>
      </c>
      <c r="G23" s="14">
        <v>865</v>
      </c>
      <c r="H23" s="14">
        <v>554</v>
      </c>
      <c r="I23" s="14">
        <v>458</v>
      </c>
      <c r="J23" s="14">
        <v>423</v>
      </c>
      <c r="K23" s="14">
        <v>610</v>
      </c>
      <c r="L23" s="14">
        <v>217</v>
      </c>
      <c r="M23" s="14">
        <v>110</v>
      </c>
      <c r="N23" s="12">
        <f t="shared" si="7"/>
        <v>5483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81289</v>
      </c>
      <c r="C24" s="14">
        <f>C25+C26</f>
        <v>54361</v>
      </c>
      <c r="D24" s="14">
        <f>D25+D26</f>
        <v>60605</v>
      </c>
      <c r="E24" s="14">
        <f>E25+E26</f>
        <v>10753</v>
      </c>
      <c r="F24" s="14">
        <f aca="true" t="shared" si="8" ref="F24:M24">F25+F26</f>
        <v>57424</v>
      </c>
      <c r="G24" s="14">
        <f t="shared" si="8"/>
        <v>77866</v>
      </c>
      <c r="H24" s="14">
        <f t="shared" si="8"/>
        <v>63574</v>
      </c>
      <c r="I24" s="14">
        <f t="shared" si="8"/>
        <v>60255</v>
      </c>
      <c r="J24" s="14">
        <f t="shared" si="8"/>
        <v>46664</v>
      </c>
      <c r="K24" s="14">
        <f t="shared" si="8"/>
        <v>52977</v>
      </c>
      <c r="L24" s="14">
        <f t="shared" si="8"/>
        <v>14659</v>
      </c>
      <c r="M24" s="14">
        <f t="shared" si="8"/>
        <v>6760</v>
      </c>
      <c r="N24" s="12">
        <f t="shared" si="7"/>
        <v>587187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38984</v>
      </c>
      <c r="C25" s="14">
        <v>30025</v>
      </c>
      <c r="D25" s="14">
        <v>33380</v>
      </c>
      <c r="E25" s="14">
        <v>6289</v>
      </c>
      <c r="F25" s="14">
        <v>32082</v>
      </c>
      <c r="G25" s="14">
        <v>43807</v>
      </c>
      <c r="H25" s="14">
        <v>36936</v>
      </c>
      <c r="I25" s="14">
        <v>29544</v>
      </c>
      <c r="J25" s="14">
        <v>25963</v>
      </c>
      <c r="K25" s="14">
        <v>26420</v>
      </c>
      <c r="L25" s="14">
        <v>7476</v>
      </c>
      <c r="M25" s="14">
        <v>3105</v>
      </c>
      <c r="N25" s="12">
        <f t="shared" si="7"/>
        <v>314011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42305</v>
      </c>
      <c r="C26" s="14">
        <v>24336</v>
      </c>
      <c r="D26" s="14">
        <v>27225</v>
      </c>
      <c r="E26" s="14">
        <v>4464</v>
      </c>
      <c r="F26" s="14">
        <v>25342</v>
      </c>
      <c r="G26" s="14">
        <v>34059</v>
      </c>
      <c r="H26" s="14">
        <v>26638</v>
      </c>
      <c r="I26" s="14">
        <v>30711</v>
      </c>
      <c r="J26" s="14">
        <v>20701</v>
      </c>
      <c r="K26" s="14">
        <v>26557</v>
      </c>
      <c r="L26" s="14">
        <v>7183</v>
      </c>
      <c r="M26" s="14">
        <v>3655</v>
      </c>
      <c r="N26" s="12">
        <f t="shared" si="7"/>
        <v>273176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487926.70510134</v>
      </c>
      <c r="C36" s="61">
        <f aca="true" t="shared" si="11" ref="C36:M36">C37+C38+C39+C40</f>
        <v>311085.2035785</v>
      </c>
      <c r="D36" s="61">
        <f t="shared" si="11"/>
        <v>355617.93573825003</v>
      </c>
      <c r="E36" s="61">
        <f t="shared" si="11"/>
        <v>75600.8032328</v>
      </c>
      <c r="F36" s="61">
        <f t="shared" si="11"/>
        <v>344990.3886637501</v>
      </c>
      <c r="G36" s="61">
        <f t="shared" si="11"/>
        <v>383902.78079999995</v>
      </c>
      <c r="H36" s="61">
        <f t="shared" si="11"/>
        <v>393100.9728</v>
      </c>
      <c r="I36" s="61">
        <f t="shared" si="11"/>
        <v>403164.7040642</v>
      </c>
      <c r="J36" s="61">
        <f t="shared" si="11"/>
        <v>327013.6629018</v>
      </c>
      <c r="K36" s="61">
        <f t="shared" si="11"/>
        <v>416170.52553248</v>
      </c>
      <c r="L36" s="61">
        <f t="shared" si="11"/>
        <v>155194.68491845002</v>
      </c>
      <c r="M36" s="61">
        <f t="shared" si="11"/>
        <v>78141.44748799999</v>
      </c>
      <c r="N36" s="61">
        <f>N37+N38+N39+N40</f>
        <v>3731909.81481957</v>
      </c>
    </row>
    <row r="37" spans="1:14" ht="18.75" customHeight="1">
      <c r="A37" s="58" t="s">
        <v>55</v>
      </c>
      <c r="B37" s="55">
        <f aca="true" t="shared" si="12" ref="B37:M37">B29*B7</f>
        <v>486153.7068</v>
      </c>
      <c r="C37" s="55">
        <f t="shared" si="12"/>
        <v>309619.6948</v>
      </c>
      <c r="D37" s="55">
        <f t="shared" si="12"/>
        <v>344385.522</v>
      </c>
      <c r="E37" s="55">
        <f t="shared" si="12"/>
        <v>75141.8217</v>
      </c>
      <c r="F37" s="55">
        <f t="shared" si="12"/>
        <v>343860.72500000003</v>
      </c>
      <c r="G37" s="55">
        <f t="shared" si="12"/>
        <v>382401.136</v>
      </c>
      <c r="H37" s="55">
        <f t="shared" si="12"/>
        <v>391317.768</v>
      </c>
      <c r="I37" s="55">
        <f t="shared" si="12"/>
        <v>401808.7524</v>
      </c>
      <c r="J37" s="55">
        <f t="shared" si="12"/>
        <v>325854.5394</v>
      </c>
      <c r="K37" s="55">
        <f t="shared" si="12"/>
        <v>414822.6962</v>
      </c>
      <c r="L37" s="55">
        <f t="shared" si="12"/>
        <v>154387.1185</v>
      </c>
      <c r="M37" s="55">
        <f t="shared" si="12"/>
        <v>77658.89</v>
      </c>
      <c r="N37" s="57">
        <f>SUM(B37:M37)</f>
        <v>3707412.3708</v>
      </c>
    </row>
    <row r="38" spans="1:14" ht="18.75" customHeight="1">
      <c r="A38" s="58" t="s">
        <v>56</v>
      </c>
      <c r="B38" s="55">
        <f aca="true" t="shared" si="13" ref="B38:M38">B30*B7</f>
        <v>-1484.08169866</v>
      </c>
      <c r="C38" s="55">
        <f t="shared" si="13"/>
        <v>-927.0112214999999</v>
      </c>
      <c r="D38" s="55">
        <f t="shared" si="13"/>
        <v>-1053.1862617499999</v>
      </c>
      <c r="E38" s="55">
        <f t="shared" si="13"/>
        <v>-187.2984672</v>
      </c>
      <c r="F38" s="55">
        <f t="shared" si="13"/>
        <v>-1031.73633625</v>
      </c>
      <c r="G38" s="55">
        <f t="shared" si="13"/>
        <v>-1160.5152</v>
      </c>
      <c r="H38" s="55">
        <f t="shared" si="13"/>
        <v>-1114.3552</v>
      </c>
      <c r="I38" s="55">
        <f t="shared" si="13"/>
        <v>-1190.6483358</v>
      </c>
      <c r="J38" s="55">
        <f t="shared" si="13"/>
        <v>-959.4764982</v>
      </c>
      <c r="K38" s="55">
        <f t="shared" si="13"/>
        <v>-1254.41066752</v>
      </c>
      <c r="L38" s="55">
        <f t="shared" si="13"/>
        <v>-463.59358154999995</v>
      </c>
      <c r="M38" s="55">
        <f t="shared" si="13"/>
        <v>-236.482512</v>
      </c>
      <c r="N38" s="25">
        <f>SUM(B38:M38)</f>
        <v>-11062.79598043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-58892.4</v>
      </c>
      <c r="C42" s="25">
        <f aca="true" t="shared" si="15" ref="C42:M42">+C43+C46+C54+C55</f>
        <v>-52052.4</v>
      </c>
      <c r="D42" s="25">
        <f t="shared" si="15"/>
        <v>-46192.8</v>
      </c>
      <c r="E42" s="25">
        <f t="shared" si="15"/>
        <v>-4864</v>
      </c>
      <c r="F42" s="25">
        <f t="shared" si="15"/>
        <v>-38300.2</v>
      </c>
      <c r="G42" s="25">
        <f t="shared" si="15"/>
        <v>-61864</v>
      </c>
      <c r="H42" s="25">
        <f t="shared" si="15"/>
        <v>-68730.6</v>
      </c>
      <c r="I42" s="25">
        <f t="shared" si="15"/>
        <v>-40523.2</v>
      </c>
      <c r="J42" s="25">
        <f t="shared" si="15"/>
        <v>-47849.6</v>
      </c>
      <c r="K42" s="25">
        <f t="shared" si="15"/>
        <v>-43035</v>
      </c>
      <c r="L42" s="25">
        <f t="shared" si="15"/>
        <v>-19813.2</v>
      </c>
      <c r="M42" s="25">
        <f t="shared" si="15"/>
        <v>-11301.2</v>
      </c>
      <c r="N42" s="25">
        <f>+N43+N46+N54+N55</f>
        <v>-493418.60000000003</v>
      </c>
    </row>
    <row r="43" spans="1:14" ht="18.75" customHeight="1">
      <c r="A43" s="17" t="s">
        <v>60</v>
      </c>
      <c r="B43" s="26">
        <f>B44+B45</f>
        <v>-58892.4</v>
      </c>
      <c r="C43" s="26">
        <f>C44+C45</f>
        <v>-52052.4</v>
      </c>
      <c r="D43" s="26">
        <f>D44+D45</f>
        <v>-46192.8</v>
      </c>
      <c r="E43" s="26">
        <f>E44+E45</f>
        <v>-4864</v>
      </c>
      <c r="F43" s="26">
        <f aca="true" t="shared" si="16" ref="F43:M43">F44+F45</f>
        <v>-38300.2</v>
      </c>
      <c r="G43" s="26">
        <f t="shared" si="16"/>
        <v>-61864</v>
      </c>
      <c r="H43" s="26">
        <f t="shared" si="16"/>
        <v>-68730.6</v>
      </c>
      <c r="I43" s="26">
        <f t="shared" si="16"/>
        <v>-40523.2</v>
      </c>
      <c r="J43" s="26">
        <f t="shared" si="16"/>
        <v>-47849.6</v>
      </c>
      <c r="K43" s="26">
        <f t="shared" si="16"/>
        <v>-43035</v>
      </c>
      <c r="L43" s="26">
        <f t="shared" si="16"/>
        <v>-19813.2</v>
      </c>
      <c r="M43" s="26">
        <f t="shared" si="16"/>
        <v>-11301.2</v>
      </c>
      <c r="N43" s="25">
        <f aca="true" t="shared" si="17" ref="N43:N55">SUM(B43:M43)</f>
        <v>-493418.60000000003</v>
      </c>
    </row>
    <row r="44" spans="1:25" ht="18.75" customHeight="1">
      <c r="A44" s="13" t="s">
        <v>61</v>
      </c>
      <c r="B44" s="20">
        <f>ROUND(-B9*$D$3,2)</f>
        <v>-58892.4</v>
      </c>
      <c r="C44" s="20">
        <f>ROUND(-C9*$D$3,2)</f>
        <v>-52052.4</v>
      </c>
      <c r="D44" s="20">
        <f>ROUND(-D9*$D$3,2)</f>
        <v>-46192.8</v>
      </c>
      <c r="E44" s="20">
        <f>ROUND(-E9*$D$3,2)</f>
        <v>-4864</v>
      </c>
      <c r="F44" s="20">
        <f aca="true" t="shared" si="18" ref="F44:M44">ROUND(-F9*$D$3,2)</f>
        <v>-38300.2</v>
      </c>
      <c r="G44" s="20">
        <f t="shared" si="18"/>
        <v>-61864</v>
      </c>
      <c r="H44" s="20">
        <f t="shared" si="18"/>
        <v>-68730.6</v>
      </c>
      <c r="I44" s="20">
        <f t="shared" si="18"/>
        <v>-40523.2</v>
      </c>
      <c r="J44" s="20">
        <f t="shared" si="18"/>
        <v>-47849.6</v>
      </c>
      <c r="K44" s="20">
        <f t="shared" si="18"/>
        <v>-43035</v>
      </c>
      <c r="L44" s="20">
        <f t="shared" si="18"/>
        <v>-19813.2</v>
      </c>
      <c r="M44" s="20">
        <f t="shared" si="18"/>
        <v>-11301.2</v>
      </c>
      <c r="N44" s="47">
        <f t="shared" si="17"/>
        <v>-493418.60000000003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429034.30510134</v>
      </c>
      <c r="C57" s="29">
        <f t="shared" si="21"/>
        <v>259032.80357850002</v>
      </c>
      <c r="D57" s="29">
        <f t="shared" si="21"/>
        <v>309425.13573825004</v>
      </c>
      <c r="E57" s="29">
        <f t="shared" si="21"/>
        <v>70736.8032328</v>
      </c>
      <c r="F57" s="29">
        <f t="shared" si="21"/>
        <v>306690.1886637501</v>
      </c>
      <c r="G57" s="29">
        <f t="shared" si="21"/>
        <v>322038.78079999995</v>
      </c>
      <c r="H57" s="29">
        <f t="shared" si="21"/>
        <v>324370.3728</v>
      </c>
      <c r="I57" s="29">
        <f t="shared" si="21"/>
        <v>362641.5040642</v>
      </c>
      <c r="J57" s="29">
        <f t="shared" si="21"/>
        <v>279164.06290180003</v>
      </c>
      <c r="K57" s="29">
        <f t="shared" si="21"/>
        <v>373135.52553248</v>
      </c>
      <c r="L57" s="29">
        <f t="shared" si="21"/>
        <v>135381.48491845</v>
      </c>
      <c r="M57" s="29">
        <f t="shared" si="21"/>
        <v>66840.247488</v>
      </c>
      <c r="N57" s="29">
        <f>SUM(B57:M57)</f>
        <v>3238491.2148195696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429034.31</v>
      </c>
      <c r="C60" s="36">
        <f aca="true" t="shared" si="22" ref="C60:M60">SUM(C61:C74)</f>
        <v>259032.8</v>
      </c>
      <c r="D60" s="36">
        <f t="shared" si="22"/>
        <v>309425.13</v>
      </c>
      <c r="E60" s="36">
        <f t="shared" si="22"/>
        <v>70736.8</v>
      </c>
      <c r="F60" s="36">
        <f t="shared" si="22"/>
        <v>306690.19</v>
      </c>
      <c r="G60" s="36">
        <f t="shared" si="22"/>
        <v>322038.78</v>
      </c>
      <c r="H60" s="36">
        <f t="shared" si="22"/>
        <v>324370.36</v>
      </c>
      <c r="I60" s="36">
        <f t="shared" si="22"/>
        <v>362641.51</v>
      </c>
      <c r="J60" s="36">
        <f t="shared" si="22"/>
        <v>279164.06</v>
      </c>
      <c r="K60" s="36">
        <f t="shared" si="22"/>
        <v>373135.53</v>
      </c>
      <c r="L60" s="36">
        <f t="shared" si="22"/>
        <v>135381.49</v>
      </c>
      <c r="M60" s="36">
        <f t="shared" si="22"/>
        <v>66840.25</v>
      </c>
      <c r="N60" s="29">
        <f>SUM(N61:N74)</f>
        <v>3238491.21</v>
      </c>
    </row>
    <row r="61" spans="1:15" ht="18.75" customHeight="1">
      <c r="A61" s="17" t="s">
        <v>75</v>
      </c>
      <c r="B61" s="36">
        <v>80539.48</v>
      </c>
      <c r="C61" s="36">
        <v>74767.69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155307.16999999998</v>
      </c>
      <c r="O61"/>
    </row>
    <row r="62" spans="1:15" ht="18.75" customHeight="1">
      <c r="A62" s="17" t="s">
        <v>76</v>
      </c>
      <c r="B62" s="36">
        <v>348494.83</v>
      </c>
      <c r="C62" s="36">
        <v>184265.11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532759.94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309425.13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309425.13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70736.8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70736.8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306690.19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306690.19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322038.78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322038.78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255559.33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255559.33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68811.03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68811.03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362641.51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362641.51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279164.06</v>
      </c>
      <c r="K70" s="35">
        <v>0</v>
      </c>
      <c r="L70" s="35">
        <v>0</v>
      </c>
      <c r="M70" s="35">
        <v>0</v>
      </c>
      <c r="N70" s="29">
        <f t="shared" si="23"/>
        <v>279164.06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373135.53</v>
      </c>
      <c r="L71" s="35">
        <v>0</v>
      </c>
      <c r="M71" s="62"/>
      <c r="N71" s="26">
        <f t="shared" si="23"/>
        <v>373135.53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135381.49</v>
      </c>
      <c r="M72" s="35">
        <v>0</v>
      </c>
      <c r="N72" s="29">
        <f t="shared" si="23"/>
        <v>135381.49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66840.25</v>
      </c>
      <c r="N73" s="26">
        <f t="shared" si="23"/>
        <v>66840.25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2.2949234998981254</v>
      </c>
      <c r="C78" s="45">
        <v>2.2521253635057836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1.9859662556473556</v>
      </c>
      <c r="C79" s="45">
        <v>1.8748973734503698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1.8206399269530738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2.5354932834557466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2.125961415274997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1.6870991281113765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1.9849573310442308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1.9420641016910678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1.9260779196546898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2.16959026910951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2.0736157088385534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2.4667358327656363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2.419239860309597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2016-10-19T18:55:45Z</dcterms:modified>
  <cp:category/>
  <cp:version/>
  <cp:contentType/>
  <cp:contentStatus/>
</cp:coreProperties>
</file>