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<sst xmlns="http://schemas.openxmlformats.org/spreadsheetml/2006/main" count="105" uniqueCount="103">
  <si>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</si>
  <si>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</si>
  <si>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</si>
  <si>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</si>
  <si>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</si>
  <si>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</si>
  <si>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</si>
  <si>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</si>
  <si>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</si>
  <si>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</si>
  <si>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</si>
  <si>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</si>
  <si>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</si>
  <si>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</si>
  <si>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</si>
  <si>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</si>
  <si>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</si>
  <si>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</si>
  <si>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</si>
  <si>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</si>
  <si>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</si>
  <si>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</si>
  <si>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</si>
  <si>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</si>
  <si>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</si>
  <si>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</si>
  <si>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</si>
  <si>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</si>
  <si>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</si>
  <si>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</si>
  <si>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</si>
  <si>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</si>
  <si>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</si>
  <si>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</si>
  <si>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</si>
  <si>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</si>
  <si>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</si>
  <si>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</si>
  <si>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</si>
  <si>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</si>
  <si>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</si>
  <si>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</si>
  <si>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</si>
  <si>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</si>
  <si>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</si>
  <si>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</si>
  <si>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</si>
  <si>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</si>
  <si>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</si>
  <si>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</si>
  <si>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</si>
  <si>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</si>
  <si>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</si>
  <si>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</si>
  <si>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</si>
  <si>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</si>
  <si>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</si>
  <si>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</si>
  <si>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</si>
  <si>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</si>
  <si>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</si>
  <si>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</si>
  <si>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</si>
  <si>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</si>
  <si>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</si>
  <si>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</si>
  <si>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</si>
  <si>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</si>
  <si>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</si>
  <si>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</si>
  <si>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</si>
  <si>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</si>
  <si>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</si>
  <si>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</si>
  <si>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</si>
  <si>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</si>
  <si>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</si>
  <si>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</si>
  <si>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</si>
  <si>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</si>
  <si>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</si>
  <si>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</si>
  <si>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</si>
  <si>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</si>
  <si>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</si>
  <si>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</si>
  <si>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</si>
  <si>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</si>
  <si>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</si>
  <si>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</si>
  <si>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</si>
  <si>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</si>
  <si>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</si>
  <si>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</si>
  <si>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</si>
  <si>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</si>
  <si>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</si>
  <si>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</si>
  <si>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</si>
  <si>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</si>
  <si>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</si>
  <si>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</si>
  <si>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08/10/16 - VENCIMENTO 20/10/16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</si>
</sst>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404072</v>
      </c>
      <c r="C7" s="10">
        <f>C8+C20+C24</f>
        <v>273065</v>
      </c>
      <c r="D7" s="10">
        <f>D8+D20+D24</f>
        <v>327128</v>
      </c>
      <c r="E7" s="10">
        <f>E8+E20+E24</f>
        <v>58748</v>
      </c>
      <c r="F7" s="10">
        <f aca="true" t="shared" si="0" ref="F7:M7">F8+F20+F24</f>
        <v>261979</v>
      </c>
      <c r="G7" s="10">
        <f t="shared" si="0"/>
        <v>400822</v>
      </c>
      <c r="H7" s="10">
        <f t="shared" si="0"/>
        <v>371030</v>
      </c>
      <c r="I7" s="10">
        <f t="shared" si="0"/>
        <v>337993</v>
      </c>
      <c r="J7" s="10">
        <f t="shared" si="0"/>
        <v>248355</v>
      </c>
      <c r="K7" s="10">
        <f t="shared" si="0"/>
        <v>322765</v>
      </c>
      <c r="L7" s="10">
        <f t="shared" si="0"/>
        <v>106598</v>
      </c>
      <c r="M7" s="10">
        <f t="shared" si="0"/>
        <v>59675</v>
      </c>
      <c r="N7" s="10">
        <f>+N8+N20+N24</f>
        <v>3172230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182894</v>
      </c>
      <c r="C8" s="12">
        <f>+C9+C12+C16</f>
        <v>131347</v>
      </c>
      <c r="D8" s="12">
        <f>+D9+D12+D16</f>
        <v>166677</v>
      </c>
      <c r="E8" s="12">
        <f>+E9+E12+E16</f>
        <v>27448</v>
      </c>
      <c r="F8" s="12">
        <f aca="true" t="shared" si="1" ref="F8:M8">+F9+F12+F16</f>
        <v>122100</v>
      </c>
      <c r="G8" s="12">
        <f t="shared" si="1"/>
        <v>193293</v>
      </c>
      <c r="H8" s="12">
        <f t="shared" si="1"/>
        <v>180890</v>
      </c>
      <c r="I8" s="12">
        <f t="shared" si="1"/>
        <v>166493</v>
      </c>
      <c r="J8" s="12">
        <f t="shared" si="1"/>
        <v>126241</v>
      </c>
      <c r="K8" s="12">
        <f t="shared" si="1"/>
        <v>157492</v>
      </c>
      <c r="L8" s="12">
        <f t="shared" si="1"/>
        <v>57114</v>
      </c>
      <c r="M8" s="12">
        <f t="shared" si="1"/>
        <v>33973</v>
      </c>
      <c r="N8" s="12">
        <f>SUM(B8:M8)</f>
        <v>1545962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22134</v>
      </c>
      <c r="C9" s="14">
        <v>19962</v>
      </c>
      <c r="D9" s="14">
        <v>17294</v>
      </c>
      <c r="E9" s="14">
        <v>2337</v>
      </c>
      <c r="F9" s="14">
        <v>13301</v>
      </c>
      <c r="G9" s="14">
        <v>23680</v>
      </c>
      <c r="H9" s="14">
        <v>28776</v>
      </c>
      <c r="I9" s="14">
        <v>14790</v>
      </c>
      <c r="J9" s="14">
        <v>18277</v>
      </c>
      <c r="K9" s="14">
        <v>16094</v>
      </c>
      <c r="L9" s="14">
        <v>7869</v>
      </c>
      <c r="M9" s="14">
        <v>5047</v>
      </c>
      <c r="N9" s="12">
        <f aca="true" t="shared" si="2" ref="N9:N19">SUM(B9:M9)</f>
        <v>189561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22134</v>
      </c>
      <c r="C10" s="14">
        <f>+C9-C11</f>
        <v>19962</v>
      </c>
      <c r="D10" s="14">
        <f>+D9-D11</f>
        <v>17294</v>
      </c>
      <c r="E10" s="14">
        <f>+E9-E11</f>
        <v>2337</v>
      </c>
      <c r="F10" s="14">
        <f aca="true" t="shared" si="3" ref="F10:M10">+F9-F11</f>
        <v>13301</v>
      </c>
      <c r="G10" s="14">
        <f t="shared" si="3"/>
        <v>23680</v>
      </c>
      <c r="H10" s="14">
        <f t="shared" si="3"/>
        <v>28776</v>
      </c>
      <c r="I10" s="14">
        <f t="shared" si="3"/>
        <v>14790</v>
      </c>
      <c r="J10" s="14">
        <f t="shared" si="3"/>
        <v>18277</v>
      </c>
      <c r="K10" s="14">
        <f t="shared" si="3"/>
        <v>16094</v>
      </c>
      <c r="L10" s="14">
        <f t="shared" si="3"/>
        <v>7869</v>
      </c>
      <c r="M10" s="14">
        <f t="shared" si="3"/>
        <v>5047</v>
      </c>
      <c r="N10" s="12">
        <f t="shared" si="2"/>
        <v>189561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133902</v>
      </c>
      <c r="C12" s="14">
        <f>C13+C14+C15</f>
        <v>94554</v>
      </c>
      <c r="D12" s="14">
        <f>D13+D14+D15</f>
        <v>127673</v>
      </c>
      <c r="E12" s="14">
        <f>E13+E14+E15</f>
        <v>21472</v>
      </c>
      <c r="F12" s="14">
        <f aca="true" t="shared" si="4" ref="F12:M12">F13+F14+F15</f>
        <v>91635</v>
      </c>
      <c r="G12" s="14">
        <f t="shared" si="4"/>
        <v>142074</v>
      </c>
      <c r="H12" s="14">
        <f t="shared" si="4"/>
        <v>127706</v>
      </c>
      <c r="I12" s="14">
        <f t="shared" si="4"/>
        <v>125954</v>
      </c>
      <c r="J12" s="14">
        <f t="shared" si="4"/>
        <v>89393</v>
      </c>
      <c r="K12" s="14">
        <f t="shared" si="4"/>
        <v>115220</v>
      </c>
      <c r="L12" s="14">
        <f t="shared" si="4"/>
        <v>41919</v>
      </c>
      <c r="M12" s="14">
        <f t="shared" si="4"/>
        <v>25163</v>
      </c>
      <c r="N12" s="12">
        <f t="shared" si="2"/>
        <v>1136665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65270</v>
      </c>
      <c r="C13" s="14">
        <v>48371</v>
      </c>
      <c r="D13" s="14">
        <v>62583</v>
      </c>
      <c r="E13" s="14">
        <v>10648</v>
      </c>
      <c r="F13" s="14">
        <v>45102</v>
      </c>
      <c r="G13" s="14">
        <v>71055</v>
      </c>
      <c r="H13" s="14">
        <v>66442</v>
      </c>
      <c r="I13" s="14">
        <v>63514</v>
      </c>
      <c r="J13" s="14">
        <v>43035</v>
      </c>
      <c r="K13" s="14">
        <v>54628</v>
      </c>
      <c r="L13" s="14">
        <v>19801</v>
      </c>
      <c r="M13" s="14">
        <v>11646</v>
      </c>
      <c r="N13" s="12">
        <f t="shared" si="2"/>
        <v>562095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65650</v>
      </c>
      <c r="C14" s="14">
        <v>43250</v>
      </c>
      <c r="D14" s="14">
        <v>62912</v>
      </c>
      <c r="E14" s="14">
        <v>10191</v>
      </c>
      <c r="F14" s="14">
        <v>44196</v>
      </c>
      <c r="G14" s="14">
        <v>66025</v>
      </c>
      <c r="H14" s="14">
        <v>57926</v>
      </c>
      <c r="I14" s="14">
        <v>60402</v>
      </c>
      <c r="J14" s="14">
        <v>44239</v>
      </c>
      <c r="K14" s="14">
        <v>58604</v>
      </c>
      <c r="L14" s="14">
        <v>21125</v>
      </c>
      <c r="M14" s="14">
        <v>13078</v>
      </c>
      <c r="N14" s="12">
        <f t="shared" si="2"/>
        <v>547598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2982</v>
      </c>
      <c r="C15" s="14">
        <v>2933</v>
      </c>
      <c r="D15" s="14">
        <v>2178</v>
      </c>
      <c r="E15" s="14">
        <v>633</v>
      </c>
      <c r="F15" s="14">
        <v>2337</v>
      </c>
      <c r="G15" s="14">
        <v>4994</v>
      </c>
      <c r="H15" s="14">
        <v>3338</v>
      </c>
      <c r="I15" s="14">
        <v>2038</v>
      </c>
      <c r="J15" s="14">
        <v>2119</v>
      </c>
      <c r="K15" s="14">
        <v>1988</v>
      </c>
      <c r="L15" s="14">
        <v>993</v>
      </c>
      <c r="M15" s="14">
        <v>439</v>
      </c>
      <c r="N15" s="12">
        <f t="shared" si="2"/>
        <v>26972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26858</v>
      </c>
      <c r="C16" s="14">
        <f>C17+C18+C19</f>
        <v>16831</v>
      </c>
      <c r="D16" s="14">
        <f>D17+D18+D19</f>
        <v>21710</v>
      </c>
      <c r="E16" s="14">
        <f>E17+E18+E19</f>
        <v>3639</v>
      </c>
      <c r="F16" s="14">
        <f aca="true" t="shared" si="5" ref="F16:M16">F17+F18+F19</f>
        <v>17164</v>
      </c>
      <c r="G16" s="14">
        <f t="shared" si="5"/>
        <v>27539</v>
      </c>
      <c r="H16" s="14">
        <f t="shared" si="5"/>
        <v>24408</v>
      </c>
      <c r="I16" s="14">
        <f t="shared" si="5"/>
        <v>25749</v>
      </c>
      <c r="J16" s="14">
        <f t="shared" si="5"/>
        <v>18571</v>
      </c>
      <c r="K16" s="14">
        <f t="shared" si="5"/>
        <v>26178</v>
      </c>
      <c r="L16" s="14">
        <f t="shared" si="5"/>
        <v>7326</v>
      </c>
      <c r="M16" s="14">
        <f t="shared" si="5"/>
        <v>3763</v>
      </c>
      <c r="N16" s="12">
        <f t="shared" si="2"/>
        <v>219736</v>
      </c>
    </row>
    <row r="17" spans="1:25" ht="18.75" customHeight="1">
      <c r="A17" s="15" t="s">
        <v>16</v>
      </c>
      <c r="B17" s="14">
        <v>14673</v>
      </c>
      <c r="C17" s="14">
        <v>9924</v>
      </c>
      <c r="D17" s="14">
        <v>10429</v>
      </c>
      <c r="E17" s="14">
        <v>1966</v>
      </c>
      <c r="F17" s="14">
        <v>9248</v>
      </c>
      <c r="G17" s="14">
        <v>15025</v>
      </c>
      <c r="H17" s="14">
        <v>13499</v>
      </c>
      <c r="I17" s="14">
        <v>14320</v>
      </c>
      <c r="J17" s="14">
        <v>9943</v>
      </c>
      <c r="K17" s="14">
        <v>14245</v>
      </c>
      <c r="L17" s="14">
        <v>3874</v>
      </c>
      <c r="M17" s="14">
        <v>1910</v>
      </c>
      <c r="N17" s="12">
        <f t="shared" si="2"/>
        <v>119056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11355</v>
      </c>
      <c r="C18" s="14">
        <v>6132</v>
      </c>
      <c r="D18" s="14">
        <v>10736</v>
      </c>
      <c r="E18" s="14">
        <v>1551</v>
      </c>
      <c r="F18" s="14">
        <v>7274</v>
      </c>
      <c r="G18" s="14">
        <v>11290</v>
      </c>
      <c r="H18" s="14">
        <v>10015</v>
      </c>
      <c r="I18" s="14">
        <v>10960</v>
      </c>
      <c r="J18" s="14">
        <v>8117</v>
      </c>
      <c r="K18" s="14">
        <v>11487</v>
      </c>
      <c r="L18" s="14">
        <v>3270</v>
      </c>
      <c r="M18" s="14">
        <v>1775</v>
      </c>
      <c r="N18" s="12">
        <f t="shared" si="2"/>
        <v>93962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830</v>
      </c>
      <c r="C19" s="14">
        <v>775</v>
      </c>
      <c r="D19" s="14">
        <v>545</v>
      </c>
      <c r="E19" s="14">
        <v>122</v>
      </c>
      <c r="F19" s="14">
        <v>642</v>
      </c>
      <c r="G19" s="14">
        <v>1224</v>
      </c>
      <c r="H19" s="14">
        <v>894</v>
      </c>
      <c r="I19" s="14">
        <v>469</v>
      </c>
      <c r="J19" s="14">
        <v>511</v>
      </c>
      <c r="K19" s="14">
        <v>446</v>
      </c>
      <c r="L19" s="14">
        <v>182</v>
      </c>
      <c r="M19" s="14">
        <v>78</v>
      </c>
      <c r="N19" s="12">
        <f t="shared" si="2"/>
        <v>6718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93178</v>
      </c>
      <c r="C20" s="18">
        <f>C21+C22+C23</f>
        <v>53947</v>
      </c>
      <c r="D20" s="18">
        <f>D21+D22+D23</f>
        <v>62619</v>
      </c>
      <c r="E20" s="18">
        <f>E21+E22+E23</f>
        <v>11303</v>
      </c>
      <c r="F20" s="18">
        <f aca="true" t="shared" si="6" ref="F20:M20">F21+F22+F23</f>
        <v>51017</v>
      </c>
      <c r="G20" s="18">
        <f t="shared" si="6"/>
        <v>77209</v>
      </c>
      <c r="H20" s="18">
        <f t="shared" si="6"/>
        <v>79352</v>
      </c>
      <c r="I20" s="18">
        <f t="shared" si="6"/>
        <v>78271</v>
      </c>
      <c r="J20" s="18">
        <f t="shared" si="6"/>
        <v>50541</v>
      </c>
      <c r="K20" s="18">
        <f t="shared" si="6"/>
        <v>82104</v>
      </c>
      <c r="L20" s="18">
        <f t="shared" si="6"/>
        <v>25535</v>
      </c>
      <c r="M20" s="18">
        <f t="shared" si="6"/>
        <v>13908</v>
      </c>
      <c r="N20" s="12">
        <f aca="true" t="shared" si="7" ref="N20:N26">SUM(B20:M20)</f>
        <v>678984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48706</v>
      </c>
      <c r="C21" s="14">
        <v>30863</v>
      </c>
      <c r="D21" s="14">
        <v>33103</v>
      </c>
      <c r="E21" s="14">
        <v>6175</v>
      </c>
      <c r="F21" s="14">
        <v>27387</v>
      </c>
      <c r="G21" s="14">
        <v>41861</v>
      </c>
      <c r="H21" s="14">
        <v>45292</v>
      </c>
      <c r="I21" s="14">
        <v>42303</v>
      </c>
      <c r="J21" s="14">
        <v>26778</v>
      </c>
      <c r="K21" s="14">
        <v>41657</v>
      </c>
      <c r="L21" s="14">
        <v>13011</v>
      </c>
      <c r="M21" s="14">
        <v>7011</v>
      </c>
      <c r="N21" s="12">
        <f t="shared" si="7"/>
        <v>364147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42873</v>
      </c>
      <c r="C22" s="14">
        <v>21931</v>
      </c>
      <c r="D22" s="14">
        <v>28715</v>
      </c>
      <c r="E22" s="14">
        <v>4925</v>
      </c>
      <c r="F22" s="14">
        <v>22664</v>
      </c>
      <c r="G22" s="14">
        <v>33553</v>
      </c>
      <c r="H22" s="14">
        <v>32641</v>
      </c>
      <c r="I22" s="14">
        <v>35043</v>
      </c>
      <c r="J22" s="14">
        <v>22922</v>
      </c>
      <c r="K22" s="14">
        <v>39396</v>
      </c>
      <c r="L22" s="14">
        <v>12098</v>
      </c>
      <c r="M22" s="14">
        <v>6673</v>
      </c>
      <c r="N22" s="12">
        <f t="shared" si="7"/>
        <v>303434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1599</v>
      </c>
      <c r="C23" s="14">
        <v>1153</v>
      </c>
      <c r="D23" s="14">
        <v>801</v>
      </c>
      <c r="E23" s="14">
        <v>203</v>
      </c>
      <c r="F23" s="14">
        <v>966</v>
      </c>
      <c r="G23" s="14">
        <v>1795</v>
      </c>
      <c r="H23" s="14">
        <v>1419</v>
      </c>
      <c r="I23" s="14">
        <v>925</v>
      </c>
      <c r="J23" s="14">
        <v>841</v>
      </c>
      <c r="K23" s="14">
        <v>1051</v>
      </c>
      <c r="L23" s="14">
        <v>426</v>
      </c>
      <c r="M23" s="14">
        <v>224</v>
      </c>
      <c r="N23" s="12">
        <f t="shared" si="7"/>
        <v>11403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128000</v>
      </c>
      <c r="C24" s="14">
        <f>C25+C26</f>
        <v>87771</v>
      </c>
      <c r="D24" s="14">
        <f>D25+D26</f>
        <v>97832</v>
      </c>
      <c r="E24" s="14">
        <f>E25+E26</f>
        <v>19997</v>
      </c>
      <c r="F24" s="14">
        <f aca="true" t="shared" si="8" ref="F24:M24">F25+F26</f>
        <v>88862</v>
      </c>
      <c r="G24" s="14">
        <f t="shared" si="8"/>
        <v>130320</v>
      </c>
      <c r="H24" s="14">
        <f t="shared" si="8"/>
        <v>110788</v>
      </c>
      <c r="I24" s="14">
        <f t="shared" si="8"/>
        <v>93229</v>
      </c>
      <c r="J24" s="14">
        <f t="shared" si="8"/>
        <v>71573</v>
      </c>
      <c r="K24" s="14">
        <f t="shared" si="8"/>
        <v>83169</v>
      </c>
      <c r="L24" s="14">
        <f t="shared" si="8"/>
        <v>23949</v>
      </c>
      <c r="M24" s="14">
        <f t="shared" si="8"/>
        <v>11794</v>
      </c>
      <c r="N24" s="12">
        <f t="shared" si="7"/>
        <v>947284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57616</v>
      </c>
      <c r="C25" s="14">
        <v>44942</v>
      </c>
      <c r="D25" s="14">
        <v>49223</v>
      </c>
      <c r="E25" s="14">
        <v>10880</v>
      </c>
      <c r="F25" s="14">
        <v>44415</v>
      </c>
      <c r="G25" s="14">
        <v>67536</v>
      </c>
      <c r="H25" s="14">
        <v>59477</v>
      </c>
      <c r="I25" s="14">
        <v>42107</v>
      </c>
      <c r="J25" s="14">
        <v>36384</v>
      </c>
      <c r="K25" s="14">
        <v>38419</v>
      </c>
      <c r="L25" s="14">
        <v>11272</v>
      </c>
      <c r="M25" s="14">
        <v>5097</v>
      </c>
      <c r="N25" s="12">
        <f t="shared" si="7"/>
        <v>467368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70384</v>
      </c>
      <c r="C26" s="14">
        <v>42829</v>
      </c>
      <c r="D26" s="14">
        <v>48609</v>
      </c>
      <c r="E26" s="14">
        <v>9117</v>
      </c>
      <c r="F26" s="14">
        <v>44447</v>
      </c>
      <c r="G26" s="14">
        <v>62784</v>
      </c>
      <c r="H26" s="14">
        <v>51311</v>
      </c>
      <c r="I26" s="14">
        <v>51122</v>
      </c>
      <c r="J26" s="14">
        <v>35189</v>
      </c>
      <c r="K26" s="14">
        <v>44750</v>
      </c>
      <c r="L26" s="14">
        <v>12677</v>
      </c>
      <c r="M26" s="14">
        <v>6697</v>
      </c>
      <c r="N26" s="12">
        <f t="shared" si="7"/>
        <v>479916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820696.9422331199</v>
      </c>
      <c r="C36" s="61">
        <f aca="true" t="shared" si="11" ref="C36:M36">C37+C38+C39+C40</f>
        <v>536106.3909824999</v>
      </c>
      <c r="D36" s="61">
        <f t="shared" si="11"/>
        <v>604141.9503564</v>
      </c>
      <c r="E36" s="61">
        <f t="shared" si="11"/>
        <v>148328.08336319998</v>
      </c>
      <c r="F36" s="61">
        <f t="shared" si="11"/>
        <v>555629.25161695</v>
      </c>
      <c r="G36" s="61">
        <f t="shared" si="11"/>
        <v>674199.3388</v>
      </c>
      <c r="H36" s="61">
        <f t="shared" si="11"/>
        <v>730450.287</v>
      </c>
      <c r="I36" s="61">
        <f t="shared" si="11"/>
        <v>649435.3910174</v>
      </c>
      <c r="J36" s="61">
        <f t="shared" si="11"/>
        <v>537456.3210765001</v>
      </c>
      <c r="K36" s="61">
        <f t="shared" si="11"/>
        <v>667707.8597864</v>
      </c>
      <c r="L36" s="61">
        <f t="shared" si="11"/>
        <v>262066.51737514</v>
      </c>
      <c r="M36" s="61">
        <f t="shared" si="11"/>
        <v>143758.735568</v>
      </c>
      <c r="N36" s="61">
        <f>N37+N38+N39+N40</f>
        <v>6329977.06917561</v>
      </c>
    </row>
    <row r="37" spans="1:14" ht="18.75" customHeight="1">
      <c r="A37" s="58" t="s">
        <v>55</v>
      </c>
      <c r="B37" s="55">
        <f aca="true" t="shared" si="12" ref="B37:M37">B29*B7</f>
        <v>819942.9023999999</v>
      </c>
      <c r="C37" s="55">
        <f t="shared" si="12"/>
        <v>535316.6259999999</v>
      </c>
      <c r="D37" s="55">
        <f t="shared" si="12"/>
        <v>593671.8944</v>
      </c>
      <c r="E37" s="55">
        <f t="shared" si="12"/>
        <v>148050.83479999998</v>
      </c>
      <c r="F37" s="55">
        <f t="shared" si="12"/>
        <v>555133.501</v>
      </c>
      <c r="G37" s="55">
        <f t="shared" si="12"/>
        <v>673581.371</v>
      </c>
      <c r="H37" s="55">
        <f t="shared" si="12"/>
        <v>729630.495</v>
      </c>
      <c r="I37" s="55">
        <f t="shared" si="12"/>
        <v>648811.3628</v>
      </c>
      <c r="J37" s="55">
        <f t="shared" si="12"/>
        <v>536918.6745000001</v>
      </c>
      <c r="K37" s="55">
        <f t="shared" si="12"/>
        <v>667122.9785</v>
      </c>
      <c r="L37" s="55">
        <f t="shared" si="12"/>
        <v>261580.8322</v>
      </c>
      <c r="M37" s="55">
        <f t="shared" si="12"/>
        <v>143476.6025</v>
      </c>
      <c r="N37" s="57">
        <f>SUM(B37:M37)</f>
        <v>6313238.0751</v>
      </c>
    </row>
    <row r="38" spans="1:14" ht="18.75" customHeight="1">
      <c r="A38" s="58" t="s">
        <v>56</v>
      </c>
      <c r="B38" s="55">
        <f aca="true" t="shared" si="13" ref="B38:M38">B30*B7</f>
        <v>-2503.04016688</v>
      </c>
      <c r="C38" s="55">
        <f t="shared" si="13"/>
        <v>-1602.7550175</v>
      </c>
      <c r="D38" s="55">
        <f t="shared" si="13"/>
        <v>-1815.5440436</v>
      </c>
      <c r="E38" s="55">
        <f t="shared" si="13"/>
        <v>-369.0314368</v>
      </c>
      <c r="F38" s="55">
        <f t="shared" si="13"/>
        <v>-1665.64938305</v>
      </c>
      <c r="G38" s="55">
        <f t="shared" si="13"/>
        <v>-2044.1922000000002</v>
      </c>
      <c r="H38" s="55">
        <f t="shared" si="13"/>
        <v>-2077.768</v>
      </c>
      <c r="I38" s="55">
        <f t="shared" si="13"/>
        <v>-1922.5717826</v>
      </c>
      <c r="J38" s="55">
        <f t="shared" si="13"/>
        <v>-1580.9534235</v>
      </c>
      <c r="K38" s="55">
        <f t="shared" si="13"/>
        <v>-2017.3587135999999</v>
      </c>
      <c r="L38" s="55">
        <f t="shared" si="13"/>
        <v>-785.47482486</v>
      </c>
      <c r="M38" s="55">
        <f t="shared" si="13"/>
        <v>-436.90693200000004</v>
      </c>
      <c r="N38" s="25">
        <f>SUM(B38:M38)</f>
        <v>-18821.24592439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-84109.2</v>
      </c>
      <c r="C42" s="25">
        <f aca="true" t="shared" si="15" ref="C42:M42">+C43+C46+C54+C55</f>
        <v>-75855.6</v>
      </c>
      <c r="D42" s="25">
        <f t="shared" si="15"/>
        <v>-65717.2</v>
      </c>
      <c r="E42" s="25">
        <f t="shared" si="15"/>
        <v>-8880.6</v>
      </c>
      <c r="F42" s="25">
        <f t="shared" si="15"/>
        <v>-50543.8</v>
      </c>
      <c r="G42" s="25">
        <f t="shared" si="15"/>
        <v>-89984</v>
      </c>
      <c r="H42" s="25">
        <f t="shared" si="15"/>
        <v>-109348.8</v>
      </c>
      <c r="I42" s="25">
        <f t="shared" si="15"/>
        <v>-56202</v>
      </c>
      <c r="J42" s="25">
        <f t="shared" si="15"/>
        <v>-69452.6</v>
      </c>
      <c r="K42" s="25">
        <f t="shared" si="15"/>
        <v>-61157.2</v>
      </c>
      <c r="L42" s="25">
        <f t="shared" si="15"/>
        <v>-29902.2</v>
      </c>
      <c r="M42" s="25">
        <f t="shared" si="15"/>
        <v>-19178.6</v>
      </c>
      <c r="N42" s="25">
        <f>+N43+N46+N54+N55</f>
        <v>-720331.7999999998</v>
      </c>
    </row>
    <row r="43" spans="1:14" ht="18.75" customHeight="1">
      <c r="A43" s="17" t="s">
        <v>60</v>
      </c>
      <c r="B43" s="26">
        <f>B44+B45</f>
        <v>-84109.2</v>
      </c>
      <c r="C43" s="26">
        <f>C44+C45</f>
        <v>-75855.6</v>
      </c>
      <c r="D43" s="26">
        <f>D44+D45</f>
        <v>-65717.2</v>
      </c>
      <c r="E43" s="26">
        <f>E44+E45</f>
        <v>-8880.6</v>
      </c>
      <c r="F43" s="26">
        <f aca="true" t="shared" si="16" ref="F43:M43">F44+F45</f>
        <v>-50543.8</v>
      </c>
      <c r="G43" s="26">
        <f t="shared" si="16"/>
        <v>-89984</v>
      </c>
      <c r="H43" s="26">
        <f t="shared" si="16"/>
        <v>-109348.8</v>
      </c>
      <c r="I43" s="26">
        <f t="shared" si="16"/>
        <v>-56202</v>
      </c>
      <c r="J43" s="26">
        <f t="shared" si="16"/>
        <v>-69452.6</v>
      </c>
      <c r="K43" s="26">
        <f t="shared" si="16"/>
        <v>-61157.2</v>
      </c>
      <c r="L43" s="26">
        <f t="shared" si="16"/>
        <v>-29902.2</v>
      </c>
      <c r="M43" s="26">
        <f t="shared" si="16"/>
        <v>-19178.6</v>
      </c>
      <c r="N43" s="25">
        <f aca="true" t="shared" si="17" ref="N43:N55">SUM(B43:M43)</f>
        <v>-720331.7999999998</v>
      </c>
    </row>
    <row r="44" spans="1:25" ht="18.75" customHeight="1">
      <c r="A44" s="13" t="s">
        <v>61</v>
      </c>
      <c r="B44" s="20">
        <f>ROUND(-B9*$D$3,2)</f>
        <v>-84109.2</v>
      </c>
      <c r="C44" s="20">
        <f>ROUND(-C9*$D$3,2)</f>
        <v>-75855.6</v>
      </c>
      <c r="D44" s="20">
        <f>ROUND(-D9*$D$3,2)</f>
        <v>-65717.2</v>
      </c>
      <c r="E44" s="20">
        <f>ROUND(-E9*$D$3,2)</f>
        <v>-8880.6</v>
      </c>
      <c r="F44" s="20">
        <f aca="true" t="shared" si="18" ref="F44:M44">ROUND(-F9*$D$3,2)</f>
        <v>-50543.8</v>
      </c>
      <c r="G44" s="20">
        <f t="shared" si="18"/>
        <v>-89984</v>
      </c>
      <c r="H44" s="20">
        <f t="shared" si="18"/>
        <v>-109348.8</v>
      </c>
      <c r="I44" s="20">
        <f t="shared" si="18"/>
        <v>-56202</v>
      </c>
      <c r="J44" s="20">
        <f t="shared" si="18"/>
        <v>-69452.6</v>
      </c>
      <c r="K44" s="20">
        <f t="shared" si="18"/>
        <v>-61157.2</v>
      </c>
      <c r="L44" s="20">
        <f t="shared" si="18"/>
        <v>-29902.2</v>
      </c>
      <c r="M44" s="20">
        <f t="shared" si="18"/>
        <v>-19178.6</v>
      </c>
      <c r="N44" s="47">
        <f t="shared" si="17"/>
        <v>-720331.7999999998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736587.7422331199</v>
      </c>
      <c r="C57" s="29">
        <f t="shared" si="21"/>
        <v>460250.79098249995</v>
      </c>
      <c r="D57" s="29">
        <f t="shared" si="21"/>
        <v>538424.7503564</v>
      </c>
      <c r="E57" s="29">
        <f t="shared" si="21"/>
        <v>139447.48336319998</v>
      </c>
      <c r="F57" s="29">
        <f t="shared" si="21"/>
        <v>505085.45161695004</v>
      </c>
      <c r="G57" s="29">
        <f t="shared" si="21"/>
        <v>584215.3388</v>
      </c>
      <c r="H57" s="29">
        <f t="shared" si="21"/>
        <v>621101.487</v>
      </c>
      <c r="I57" s="29">
        <f t="shared" si="21"/>
        <v>593233.3910174</v>
      </c>
      <c r="J57" s="29">
        <f t="shared" si="21"/>
        <v>468003.72107650014</v>
      </c>
      <c r="K57" s="29">
        <f t="shared" si="21"/>
        <v>606550.6597864</v>
      </c>
      <c r="L57" s="29">
        <f t="shared" si="21"/>
        <v>232164.31737514</v>
      </c>
      <c r="M57" s="29">
        <f t="shared" si="21"/>
        <v>124580.135568</v>
      </c>
      <c r="N57" s="29">
        <f>SUM(B57:M57)</f>
        <v>5609645.2691756105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736587.75</v>
      </c>
      <c r="C60" s="36">
        <f aca="true" t="shared" si="22" ref="C60:M60">SUM(C61:C74)</f>
        <v>460250.79</v>
      </c>
      <c r="D60" s="36">
        <f t="shared" si="22"/>
        <v>538424.75</v>
      </c>
      <c r="E60" s="36">
        <f t="shared" si="22"/>
        <v>139447.48</v>
      </c>
      <c r="F60" s="36">
        <f t="shared" si="22"/>
        <v>505085.45</v>
      </c>
      <c r="G60" s="36">
        <f t="shared" si="22"/>
        <v>584215.34</v>
      </c>
      <c r="H60" s="36">
        <f t="shared" si="22"/>
        <v>621101.48</v>
      </c>
      <c r="I60" s="36">
        <f t="shared" si="22"/>
        <v>593233.4</v>
      </c>
      <c r="J60" s="36">
        <f t="shared" si="22"/>
        <v>468003.72</v>
      </c>
      <c r="K60" s="36">
        <f t="shared" si="22"/>
        <v>606550.66</v>
      </c>
      <c r="L60" s="36">
        <f t="shared" si="22"/>
        <v>232164.32</v>
      </c>
      <c r="M60" s="36">
        <f t="shared" si="22"/>
        <v>124580.13</v>
      </c>
      <c r="N60" s="29">
        <f>SUM(N61:N74)</f>
        <v>5609645.2700000005</v>
      </c>
    </row>
    <row r="61" spans="1:15" ht="18.75" customHeight="1">
      <c r="A61" s="17" t="s">
        <v>75</v>
      </c>
      <c r="B61" s="36">
        <v>133015.01</v>
      </c>
      <c r="C61" s="36">
        <v>134231.31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267246.32</v>
      </c>
      <c r="O61"/>
    </row>
    <row r="62" spans="1:15" ht="18.75" customHeight="1">
      <c r="A62" s="17" t="s">
        <v>76</v>
      </c>
      <c r="B62" s="36">
        <v>603572.74</v>
      </c>
      <c r="C62" s="36">
        <v>326019.48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929592.22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538424.75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538424.75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139447.48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139447.48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505085.45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505085.45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584215.34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584215.34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473616.44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473616.44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147485.04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147485.04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593233.4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593233.4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468003.72</v>
      </c>
      <c r="K70" s="35">
        <v>0</v>
      </c>
      <c r="L70" s="35">
        <v>0</v>
      </c>
      <c r="M70" s="35">
        <v>0</v>
      </c>
      <c r="N70" s="29">
        <f t="shared" si="23"/>
        <v>468003.72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606550.66</v>
      </c>
      <c r="L71" s="35">
        <v>0</v>
      </c>
      <c r="M71" s="62"/>
      <c r="N71" s="26">
        <f t="shared" si="23"/>
        <v>606550.66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232164.32</v>
      </c>
      <c r="M72" s="35">
        <v>0</v>
      </c>
      <c r="N72" s="29">
        <f t="shared" si="23"/>
        <v>232164.32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124580.13</v>
      </c>
      <c r="N73" s="26">
        <f t="shared" si="23"/>
        <v>124580.13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2.3023044547213436</v>
      </c>
      <c r="C78" s="45">
        <v>2.238838863170568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1.9804244397193531</v>
      </c>
      <c r="C79" s="45">
        <v>1.8687202742852647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1.81585724962828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2.524819285136515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2.1208923296025635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1.6820417512012815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1.9798906677433648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1.9343832254667515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1.921446275566062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2.1640648308932784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2.0687120963747616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2.4584562315910246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2.4090278268621703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2016-10-19T18:54:34Z</dcterms:modified>
  <cp:category/>
  <cp:version/>
  <cp:contentType/>
  <cp:contentStatus/>
</cp:coreProperties>
</file>