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<sst xmlns="http://schemas.openxmlformats.org/spreadsheetml/2006/main" count="105" uniqueCount="103">
  <si>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</si>
  <si>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</si>
  <si>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</si>
  <si>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</si>
  <si>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</si>
  <si>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</si>
  <si>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</si>
  <si>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</si>
  <si>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</si>
  <si>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</si>
  <si>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</si>
  <si>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</si>
  <si>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</si>
  <si>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</si>
  <si>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</si>
  <si>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</si>
  <si>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</si>
  <si>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</si>
  <si>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</si>
  <si>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</si>
  <si>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</si>
  <si>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</si>
  <si>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</si>
  <si>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</si>
  <si>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</si>
  <si>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</si>
  <si>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</si>
  <si>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</si>
  <si>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</si>
  <si>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</si>
  <si>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</si>
  <si>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</si>
  <si>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</si>
  <si>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</si>
  <si>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</si>
  <si>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</si>
  <si>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</si>
  <si>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</si>
  <si>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</si>
  <si>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</si>
  <si>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</si>
  <si>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</si>
  <si>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</si>
  <si>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</si>
  <si>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</si>
  <si>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</si>
  <si>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</si>
  <si>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</si>
  <si>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</si>
  <si>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</si>
  <si>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</si>
  <si>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</si>
  <si>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</si>
  <si>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</si>
  <si>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</si>
  <si>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</si>
  <si>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</si>
  <si>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</si>
  <si>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</si>
  <si>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</si>
  <si>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</si>
  <si>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</si>
  <si>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</si>
  <si>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</si>
  <si>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</si>
  <si>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</si>
  <si>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</si>
  <si>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</si>
  <si>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</si>
  <si>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</si>
  <si>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</si>
  <si>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</si>
  <si>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</si>
  <si>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</si>
  <si>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</si>
  <si>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</si>
  <si>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</si>
  <si>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</si>
  <si>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</si>
  <si>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</si>
  <si>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</si>
  <si>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</si>
  <si>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</si>
  <si>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</si>
  <si>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</si>
  <si>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</si>
  <si>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</si>
  <si>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</si>
  <si>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</si>
  <si>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</si>
  <si>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</si>
  <si>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</si>
  <si>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</si>
  <si>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</si>
  <si>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</si>
  <si>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</si>
  <si>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</si>
  <si>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</si>
  <si>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</si>
  <si>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</si>
  <si>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</si>
  <si>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</si>
  <si>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07/10/16 - VENCIMENTO 20/10/16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</si>
</sst>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99" sqref="F99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548427</v>
      </c>
      <c r="C7" s="10">
        <f>C8+C20+C24</f>
        <v>404483</v>
      </c>
      <c r="D7" s="10">
        <f>D8+D20+D24</f>
        <v>414589</v>
      </c>
      <c r="E7" s="10">
        <f>E8+E20+E24</f>
        <v>70742</v>
      </c>
      <c r="F7" s="10">
        <f aca="true" t="shared" si="0" ref="F7:M7">F8+F20+F24</f>
        <v>352826</v>
      </c>
      <c r="G7" s="10">
        <f t="shared" si="0"/>
        <v>562924</v>
      </c>
      <c r="H7" s="10">
        <f t="shared" si="0"/>
        <v>511494</v>
      </c>
      <c r="I7" s="10">
        <f t="shared" si="0"/>
        <v>446392</v>
      </c>
      <c r="J7" s="10">
        <f t="shared" si="0"/>
        <v>325386</v>
      </c>
      <c r="K7" s="10">
        <f t="shared" si="0"/>
        <v>395749</v>
      </c>
      <c r="L7" s="10">
        <f t="shared" si="0"/>
        <v>160565</v>
      </c>
      <c r="M7" s="10">
        <f t="shared" si="0"/>
        <v>95421</v>
      </c>
      <c r="N7" s="10">
        <f>+N8+N20+N24</f>
        <v>4288998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238932</v>
      </c>
      <c r="C8" s="12">
        <f>+C9+C12+C16</f>
        <v>187083</v>
      </c>
      <c r="D8" s="12">
        <f>+D9+D12+D16</f>
        <v>208130</v>
      </c>
      <c r="E8" s="12">
        <f>+E9+E12+E16</f>
        <v>32138</v>
      </c>
      <c r="F8" s="12">
        <f aca="true" t="shared" si="1" ref="F8:M8">+F9+F12+F16</f>
        <v>160801</v>
      </c>
      <c r="G8" s="12">
        <f t="shared" si="1"/>
        <v>267674</v>
      </c>
      <c r="H8" s="12">
        <f t="shared" si="1"/>
        <v>238558</v>
      </c>
      <c r="I8" s="12">
        <f t="shared" si="1"/>
        <v>217861</v>
      </c>
      <c r="J8" s="12">
        <f t="shared" si="1"/>
        <v>158106</v>
      </c>
      <c r="K8" s="12">
        <f t="shared" si="1"/>
        <v>182116</v>
      </c>
      <c r="L8" s="12">
        <f t="shared" si="1"/>
        <v>83314</v>
      </c>
      <c r="M8" s="12">
        <f t="shared" si="1"/>
        <v>51793</v>
      </c>
      <c r="N8" s="12">
        <f>SUM(B8:M8)</f>
        <v>2026506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23175</v>
      </c>
      <c r="C9" s="14">
        <v>22512</v>
      </c>
      <c r="D9" s="14">
        <v>16570</v>
      </c>
      <c r="E9" s="14">
        <v>2220</v>
      </c>
      <c r="F9" s="14">
        <v>13422</v>
      </c>
      <c r="G9" s="14">
        <v>25022</v>
      </c>
      <c r="H9" s="14">
        <v>30160</v>
      </c>
      <c r="I9" s="14">
        <v>14813</v>
      </c>
      <c r="J9" s="14">
        <v>18903</v>
      </c>
      <c r="K9" s="14">
        <v>15203</v>
      </c>
      <c r="L9" s="14">
        <v>9856</v>
      </c>
      <c r="M9" s="14">
        <v>6600</v>
      </c>
      <c r="N9" s="12">
        <f aca="true" t="shared" si="2" ref="N9:N19">SUM(B9:M9)</f>
        <v>198456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23175</v>
      </c>
      <c r="C10" s="14">
        <f>+C9-C11</f>
        <v>22512</v>
      </c>
      <c r="D10" s="14">
        <f>+D9-D11</f>
        <v>16570</v>
      </c>
      <c r="E10" s="14">
        <f>+E9-E11</f>
        <v>2220</v>
      </c>
      <c r="F10" s="14">
        <f aca="true" t="shared" si="3" ref="F10:M10">+F9-F11</f>
        <v>13422</v>
      </c>
      <c r="G10" s="14">
        <f t="shared" si="3"/>
        <v>25022</v>
      </c>
      <c r="H10" s="14">
        <f t="shared" si="3"/>
        <v>30160</v>
      </c>
      <c r="I10" s="14">
        <f t="shared" si="3"/>
        <v>14813</v>
      </c>
      <c r="J10" s="14">
        <f t="shared" si="3"/>
        <v>18903</v>
      </c>
      <c r="K10" s="14">
        <f t="shared" si="3"/>
        <v>15203</v>
      </c>
      <c r="L10" s="14">
        <f t="shared" si="3"/>
        <v>9856</v>
      </c>
      <c r="M10" s="14">
        <f t="shared" si="3"/>
        <v>6600</v>
      </c>
      <c r="N10" s="12">
        <f t="shared" si="2"/>
        <v>198456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181994</v>
      </c>
      <c r="C12" s="14">
        <f>C13+C14+C15</f>
        <v>141048</v>
      </c>
      <c r="D12" s="14">
        <f>D13+D14+D15</f>
        <v>166057</v>
      </c>
      <c r="E12" s="14">
        <f>E13+E14+E15</f>
        <v>25914</v>
      </c>
      <c r="F12" s="14">
        <f aca="true" t="shared" si="4" ref="F12:M12">F13+F14+F15</f>
        <v>125938</v>
      </c>
      <c r="G12" s="14">
        <f t="shared" si="4"/>
        <v>206543</v>
      </c>
      <c r="H12" s="14">
        <f t="shared" si="4"/>
        <v>177767</v>
      </c>
      <c r="I12" s="14">
        <f t="shared" si="4"/>
        <v>171362</v>
      </c>
      <c r="J12" s="14">
        <f t="shared" si="4"/>
        <v>117556</v>
      </c>
      <c r="K12" s="14">
        <f t="shared" si="4"/>
        <v>137742</v>
      </c>
      <c r="L12" s="14">
        <f t="shared" si="4"/>
        <v>63023</v>
      </c>
      <c r="M12" s="14">
        <f t="shared" si="4"/>
        <v>39633</v>
      </c>
      <c r="N12" s="12">
        <f t="shared" si="2"/>
        <v>1554577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86857</v>
      </c>
      <c r="C13" s="14">
        <v>68980</v>
      </c>
      <c r="D13" s="14">
        <v>79478</v>
      </c>
      <c r="E13" s="14">
        <v>12524</v>
      </c>
      <c r="F13" s="14">
        <v>59461</v>
      </c>
      <c r="G13" s="14">
        <v>99641</v>
      </c>
      <c r="H13" s="14">
        <v>89949</v>
      </c>
      <c r="I13" s="14">
        <v>85225</v>
      </c>
      <c r="J13" s="14">
        <v>56059</v>
      </c>
      <c r="K13" s="14">
        <v>65389</v>
      </c>
      <c r="L13" s="14">
        <v>29690</v>
      </c>
      <c r="M13" s="14">
        <v>18118</v>
      </c>
      <c r="N13" s="12">
        <f t="shared" si="2"/>
        <v>751371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90009</v>
      </c>
      <c r="C14" s="14">
        <v>65752</v>
      </c>
      <c r="D14" s="14">
        <v>83086</v>
      </c>
      <c r="E14" s="14">
        <v>12483</v>
      </c>
      <c r="F14" s="14">
        <v>62061</v>
      </c>
      <c r="G14" s="14">
        <v>97522</v>
      </c>
      <c r="H14" s="14">
        <v>81438</v>
      </c>
      <c r="I14" s="14">
        <v>82876</v>
      </c>
      <c r="J14" s="14">
        <v>57786</v>
      </c>
      <c r="K14" s="14">
        <v>69031</v>
      </c>
      <c r="L14" s="14">
        <v>31223</v>
      </c>
      <c r="M14" s="14">
        <v>20533</v>
      </c>
      <c r="N14" s="12">
        <f t="shared" si="2"/>
        <v>753800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5128</v>
      </c>
      <c r="C15" s="14">
        <v>6316</v>
      </c>
      <c r="D15" s="14">
        <v>3493</v>
      </c>
      <c r="E15" s="14">
        <v>907</v>
      </c>
      <c r="F15" s="14">
        <v>4416</v>
      </c>
      <c r="G15" s="14">
        <v>9380</v>
      </c>
      <c r="H15" s="14">
        <v>6380</v>
      </c>
      <c r="I15" s="14">
        <v>3261</v>
      </c>
      <c r="J15" s="14">
        <v>3711</v>
      </c>
      <c r="K15" s="14">
        <v>3322</v>
      </c>
      <c r="L15" s="14">
        <v>2110</v>
      </c>
      <c r="M15" s="14">
        <v>982</v>
      </c>
      <c r="N15" s="12">
        <f t="shared" si="2"/>
        <v>49406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33763</v>
      </c>
      <c r="C16" s="14">
        <f>C17+C18+C19</f>
        <v>23523</v>
      </c>
      <c r="D16" s="14">
        <f>D17+D18+D19</f>
        <v>25503</v>
      </c>
      <c r="E16" s="14">
        <f>E17+E18+E19</f>
        <v>4004</v>
      </c>
      <c r="F16" s="14">
        <f aca="true" t="shared" si="5" ref="F16:M16">F17+F18+F19</f>
        <v>21441</v>
      </c>
      <c r="G16" s="14">
        <f t="shared" si="5"/>
        <v>36109</v>
      </c>
      <c r="H16" s="14">
        <f t="shared" si="5"/>
        <v>30631</v>
      </c>
      <c r="I16" s="14">
        <f t="shared" si="5"/>
        <v>31686</v>
      </c>
      <c r="J16" s="14">
        <f t="shared" si="5"/>
        <v>21647</v>
      </c>
      <c r="K16" s="14">
        <f t="shared" si="5"/>
        <v>29171</v>
      </c>
      <c r="L16" s="14">
        <f t="shared" si="5"/>
        <v>10435</v>
      </c>
      <c r="M16" s="14">
        <f t="shared" si="5"/>
        <v>5560</v>
      </c>
      <c r="N16" s="12">
        <f t="shared" si="2"/>
        <v>273473</v>
      </c>
    </row>
    <row r="17" spans="1:25" ht="18.75" customHeight="1">
      <c r="A17" s="15" t="s">
        <v>16</v>
      </c>
      <c r="B17" s="14">
        <v>18321</v>
      </c>
      <c r="C17" s="14">
        <v>13868</v>
      </c>
      <c r="D17" s="14">
        <v>12561</v>
      </c>
      <c r="E17" s="14">
        <v>2184</v>
      </c>
      <c r="F17" s="14">
        <v>11517</v>
      </c>
      <c r="G17" s="14">
        <v>19939</v>
      </c>
      <c r="H17" s="14">
        <v>16991</v>
      </c>
      <c r="I17" s="14">
        <v>17932</v>
      </c>
      <c r="J17" s="14">
        <v>11741</v>
      </c>
      <c r="K17" s="14">
        <v>15992</v>
      </c>
      <c r="L17" s="14">
        <v>5846</v>
      </c>
      <c r="M17" s="14">
        <v>2964</v>
      </c>
      <c r="N17" s="12">
        <f t="shared" si="2"/>
        <v>149856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14289</v>
      </c>
      <c r="C18" s="14">
        <v>8309</v>
      </c>
      <c r="D18" s="14">
        <v>12137</v>
      </c>
      <c r="E18" s="14">
        <v>1654</v>
      </c>
      <c r="F18" s="14">
        <v>8778</v>
      </c>
      <c r="G18" s="14">
        <v>14124</v>
      </c>
      <c r="H18" s="14">
        <v>12206</v>
      </c>
      <c r="I18" s="14">
        <v>13136</v>
      </c>
      <c r="J18" s="14">
        <v>9152</v>
      </c>
      <c r="K18" s="14">
        <v>12515</v>
      </c>
      <c r="L18" s="14">
        <v>4263</v>
      </c>
      <c r="M18" s="14">
        <v>2408</v>
      </c>
      <c r="N18" s="12">
        <f t="shared" si="2"/>
        <v>112971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1153</v>
      </c>
      <c r="C19" s="14">
        <v>1346</v>
      </c>
      <c r="D19" s="14">
        <v>805</v>
      </c>
      <c r="E19" s="14">
        <v>166</v>
      </c>
      <c r="F19" s="14">
        <v>1146</v>
      </c>
      <c r="G19" s="14">
        <v>2046</v>
      </c>
      <c r="H19" s="14">
        <v>1434</v>
      </c>
      <c r="I19" s="14">
        <v>618</v>
      </c>
      <c r="J19" s="14">
        <v>754</v>
      </c>
      <c r="K19" s="14">
        <v>664</v>
      </c>
      <c r="L19" s="14">
        <v>326</v>
      </c>
      <c r="M19" s="14">
        <v>188</v>
      </c>
      <c r="N19" s="12">
        <f t="shared" si="2"/>
        <v>10646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131866</v>
      </c>
      <c r="C20" s="18">
        <f>C21+C22+C23</f>
        <v>83405</v>
      </c>
      <c r="D20" s="18">
        <f>D21+D22+D23</f>
        <v>78197</v>
      </c>
      <c r="E20" s="18">
        <f>E21+E22+E23</f>
        <v>13456</v>
      </c>
      <c r="F20" s="18">
        <f aca="true" t="shared" si="6" ref="F20:M20">F21+F22+F23</f>
        <v>66782</v>
      </c>
      <c r="G20" s="18">
        <f t="shared" si="6"/>
        <v>109435</v>
      </c>
      <c r="H20" s="18">
        <f t="shared" si="6"/>
        <v>115297</v>
      </c>
      <c r="I20" s="18">
        <f t="shared" si="6"/>
        <v>103059</v>
      </c>
      <c r="J20" s="18">
        <f t="shared" si="6"/>
        <v>70216</v>
      </c>
      <c r="K20" s="18">
        <f t="shared" si="6"/>
        <v>105211</v>
      </c>
      <c r="L20" s="18">
        <f t="shared" si="6"/>
        <v>41260</v>
      </c>
      <c r="M20" s="18">
        <f t="shared" si="6"/>
        <v>23505</v>
      </c>
      <c r="N20" s="12">
        <f aca="true" t="shared" si="7" ref="N20:N26">SUM(B20:M20)</f>
        <v>941689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69401</v>
      </c>
      <c r="C21" s="14">
        <v>46458</v>
      </c>
      <c r="D21" s="14">
        <v>42620</v>
      </c>
      <c r="E21" s="14">
        <v>7506</v>
      </c>
      <c r="F21" s="14">
        <v>36046</v>
      </c>
      <c r="G21" s="14">
        <v>60286</v>
      </c>
      <c r="H21" s="14">
        <v>65875</v>
      </c>
      <c r="I21" s="14">
        <v>57380</v>
      </c>
      <c r="J21" s="14">
        <v>37739</v>
      </c>
      <c r="K21" s="14">
        <v>55433</v>
      </c>
      <c r="L21" s="14">
        <v>21820</v>
      </c>
      <c r="M21" s="14">
        <v>12039</v>
      </c>
      <c r="N21" s="12">
        <f t="shared" si="7"/>
        <v>512603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59847</v>
      </c>
      <c r="C22" s="14">
        <v>34502</v>
      </c>
      <c r="D22" s="14">
        <v>34243</v>
      </c>
      <c r="E22" s="14">
        <v>5558</v>
      </c>
      <c r="F22" s="14">
        <v>29156</v>
      </c>
      <c r="G22" s="14">
        <v>45849</v>
      </c>
      <c r="H22" s="14">
        <v>47019</v>
      </c>
      <c r="I22" s="14">
        <v>44050</v>
      </c>
      <c r="J22" s="14">
        <v>30969</v>
      </c>
      <c r="K22" s="14">
        <v>47810</v>
      </c>
      <c r="L22" s="14">
        <v>18572</v>
      </c>
      <c r="M22" s="14">
        <v>11050</v>
      </c>
      <c r="N22" s="12">
        <f t="shared" si="7"/>
        <v>408625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2618</v>
      </c>
      <c r="C23" s="14">
        <v>2445</v>
      </c>
      <c r="D23" s="14">
        <v>1334</v>
      </c>
      <c r="E23" s="14">
        <v>392</v>
      </c>
      <c r="F23" s="14">
        <v>1580</v>
      </c>
      <c r="G23" s="14">
        <v>3300</v>
      </c>
      <c r="H23" s="14">
        <v>2403</v>
      </c>
      <c r="I23" s="14">
        <v>1629</v>
      </c>
      <c r="J23" s="14">
        <v>1508</v>
      </c>
      <c r="K23" s="14">
        <v>1968</v>
      </c>
      <c r="L23" s="14">
        <v>868</v>
      </c>
      <c r="M23" s="14">
        <v>416</v>
      </c>
      <c r="N23" s="12">
        <f t="shared" si="7"/>
        <v>20461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177629</v>
      </c>
      <c r="C24" s="14">
        <f>C25+C26</f>
        <v>133995</v>
      </c>
      <c r="D24" s="14">
        <f>D25+D26</f>
        <v>128262</v>
      </c>
      <c r="E24" s="14">
        <f>E25+E26</f>
        <v>25148</v>
      </c>
      <c r="F24" s="14">
        <f aca="true" t="shared" si="8" ref="F24:M24">F25+F26</f>
        <v>125243</v>
      </c>
      <c r="G24" s="14">
        <f t="shared" si="8"/>
        <v>185815</v>
      </c>
      <c r="H24" s="14">
        <f t="shared" si="8"/>
        <v>157639</v>
      </c>
      <c r="I24" s="14">
        <f t="shared" si="8"/>
        <v>125472</v>
      </c>
      <c r="J24" s="14">
        <f t="shared" si="8"/>
        <v>97064</v>
      </c>
      <c r="K24" s="14">
        <f t="shared" si="8"/>
        <v>108422</v>
      </c>
      <c r="L24" s="14">
        <f t="shared" si="8"/>
        <v>35991</v>
      </c>
      <c r="M24" s="14">
        <f t="shared" si="8"/>
        <v>20123</v>
      </c>
      <c r="N24" s="12">
        <f t="shared" si="7"/>
        <v>1320803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80287</v>
      </c>
      <c r="C25" s="14">
        <v>66938</v>
      </c>
      <c r="D25" s="14">
        <v>63961</v>
      </c>
      <c r="E25" s="14">
        <v>13971</v>
      </c>
      <c r="F25" s="14">
        <v>61386</v>
      </c>
      <c r="G25" s="14">
        <v>95722</v>
      </c>
      <c r="H25" s="14">
        <v>83541</v>
      </c>
      <c r="I25" s="14">
        <v>57985</v>
      </c>
      <c r="J25" s="14">
        <v>49511</v>
      </c>
      <c r="K25" s="14">
        <v>50678</v>
      </c>
      <c r="L25" s="14">
        <v>16574</v>
      </c>
      <c r="M25" s="14">
        <v>8437</v>
      </c>
      <c r="N25" s="12">
        <f t="shared" si="7"/>
        <v>648991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97342</v>
      </c>
      <c r="C26" s="14">
        <v>67057</v>
      </c>
      <c r="D26" s="14">
        <v>64301</v>
      </c>
      <c r="E26" s="14">
        <v>11177</v>
      </c>
      <c r="F26" s="14">
        <v>63857</v>
      </c>
      <c r="G26" s="14">
        <v>90093</v>
      </c>
      <c r="H26" s="14">
        <v>74098</v>
      </c>
      <c r="I26" s="14">
        <v>67487</v>
      </c>
      <c r="J26" s="14">
        <v>47553</v>
      </c>
      <c r="K26" s="14">
        <v>57744</v>
      </c>
      <c r="L26" s="14">
        <v>19417</v>
      </c>
      <c r="M26" s="14">
        <v>11686</v>
      </c>
      <c r="N26" s="12">
        <f t="shared" si="7"/>
        <v>671812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1112727.8954114201</v>
      </c>
      <c r="C36" s="61">
        <f aca="true" t="shared" si="11" ref="C36:M36">C37+C38+C39+C40</f>
        <v>792966.8802315</v>
      </c>
      <c r="D36" s="61">
        <f t="shared" si="11"/>
        <v>762380.76897945</v>
      </c>
      <c r="E36" s="61">
        <f t="shared" si="11"/>
        <v>178478.8212528</v>
      </c>
      <c r="F36" s="61">
        <f t="shared" si="11"/>
        <v>747556.4439333001</v>
      </c>
      <c r="G36" s="61">
        <f t="shared" si="11"/>
        <v>945785.0296</v>
      </c>
      <c r="H36" s="61">
        <f t="shared" si="11"/>
        <v>1005886.1446</v>
      </c>
      <c r="I36" s="61">
        <f t="shared" si="11"/>
        <v>856901.5162255999</v>
      </c>
      <c r="J36" s="61">
        <f t="shared" si="11"/>
        <v>703499.2837398</v>
      </c>
      <c r="K36" s="61">
        <f t="shared" si="11"/>
        <v>818102.3218702399</v>
      </c>
      <c r="L36" s="61">
        <f t="shared" si="11"/>
        <v>394098.47905794997</v>
      </c>
      <c r="M36" s="61">
        <f t="shared" si="11"/>
        <v>229441.13117376002</v>
      </c>
      <c r="N36" s="61">
        <f>N37+N38+N39+N40</f>
        <v>8547824.716075819</v>
      </c>
    </row>
    <row r="37" spans="1:14" ht="18.75" customHeight="1">
      <c r="A37" s="58" t="s">
        <v>55</v>
      </c>
      <c r="B37" s="55">
        <f aca="true" t="shared" si="12" ref="B37:M37">B29*B7</f>
        <v>1112868.0684</v>
      </c>
      <c r="C37" s="55">
        <f t="shared" si="12"/>
        <v>792948.4732</v>
      </c>
      <c r="D37" s="55">
        <f t="shared" si="12"/>
        <v>752396.1172</v>
      </c>
      <c r="E37" s="55">
        <f t="shared" si="12"/>
        <v>178276.9142</v>
      </c>
      <c r="F37" s="55">
        <f t="shared" si="12"/>
        <v>747638.2940000001</v>
      </c>
      <c r="G37" s="55">
        <f t="shared" si="12"/>
        <v>945993.782</v>
      </c>
      <c r="H37" s="55">
        <f t="shared" si="12"/>
        <v>1005852.951</v>
      </c>
      <c r="I37" s="55">
        <f t="shared" si="12"/>
        <v>856894.0832</v>
      </c>
      <c r="J37" s="55">
        <f t="shared" si="12"/>
        <v>703451.9934</v>
      </c>
      <c r="K37" s="55">
        <f t="shared" si="12"/>
        <v>817973.6081</v>
      </c>
      <c r="L37" s="55">
        <f t="shared" si="12"/>
        <v>394010.4535</v>
      </c>
      <c r="M37" s="55">
        <f t="shared" si="12"/>
        <v>229420.7103</v>
      </c>
      <c r="N37" s="57">
        <f>SUM(B37:M37)</f>
        <v>8537725.4485</v>
      </c>
    </row>
    <row r="38" spans="1:14" ht="18.75" customHeight="1">
      <c r="A38" s="58" t="s">
        <v>56</v>
      </c>
      <c r="B38" s="55">
        <f aca="true" t="shared" si="13" ref="B38:M38">B30*B7</f>
        <v>-3397.25298858</v>
      </c>
      <c r="C38" s="55">
        <f t="shared" si="13"/>
        <v>-2374.1129685</v>
      </c>
      <c r="D38" s="55">
        <f t="shared" si="13"/>
        <v>-2300.94822055</v>
      </c>
      <c r="E38" s="55">
        <f t="shared" si="13"/>
        <v>-444.3729472</v>
      </c>
      <c r="F38" s="55">
        <f t="shared" si="13"/>
        <v>-2243.2500667</v>
      </c>
      <c r="G38" s="55">
        <f t="shared" si="13"/>
        <v>-2870.9124</v>
      </c>
      <c r="H38" s="55">
        <f t="shared" si="13"/>
        <v>-2864.3664</v>
      </c>
      <c r="I38" s="55">
        <f t="shared" si="13"/>
        <v>-2539.1669744</v>
      </c>
      <c r="J38" s="55">
        <f t="shared" si="13"/>
        <v>-2071.3096602</v>
      </c>
      <c r="K38" s="55">
        <f t="shared" si="13"/>
        <v>-2473.5262297599998</v>
      </c>
      <c r="L38" s="55">
        <f t="shared" si="13"/>
        <v>-1183.13444205</v>
      </c>
      <c r="M38" s="55">
        <f t="shared" si="13"/>
        <v>-698.61912624</v>
      </c>
      <c r="N38" s="25">
        <f>SUM(B38:M38)</f>
        <v>-25460.972424179996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10124.2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10124.2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-105797.6</v>
      </c>
      <c r="C42" s="25">
        <f aca="true" t="shared" si="15" ref="C42:M42">+C43+C46+C54+C55</f>
        <v>-96770.71</v>
      </c>
      <c r="D42" s="25">
        <f t="shared" si="15"/>
        <v>-75813.23</v>
      </c>
      <c r="E42" s="25">
        <f t="shared" si="15"/>
        <v>-13080</v>
      </c>
      <c r="F42" s="25">
        <f t="shared" si="15"/>
        <v>-68976.78</v>
      </c>
      <c r="G42" s="25">
        <f t="shared" si="15"/>
        <v>-106595.04000000001</v>
      </c>
      <c r="H42" s="25">
        <f t="shared" si="15"/>
        <v>-125683.20000000001</v>
      </c>
      <c r="I42" s="25">
        <f t="shared" si="15"/>
        <v>-60916.240000000005</v>
      </c>
      <c r="J42" s="25">
        <f t="shared" si="15"/>
        <v>-88450.26999999999</v>
      </c>
      <c r="K42" s="25">
        <f t="shared" si="15"/>
        <v>-57771.4</v>
      </c>
      <c r="L42" s="25">
        <f t="shared" si="15"/>
        <v>-41359.79</v>
      </c>
      <c r="M42" s="25">
        <f t="shared" si="15"/>
        <v>-28921.46</v>
      </c>
      <c r="N42" s="25">
        <f>+N43+N46+N54+N55</f>
        <v>-870135.7200000001</v>
      </c>
    </row>
    <row r="43" spans="1:14" ht="18.75" customHeight="1">
      <c r="A43" s="17" t="s">
        <v>60</v>
      </c>
      <c r="B43" s="26">
        <f>B44+B45</f>
        <v>-88065</v>
      </c>
      <c r="C43" s="26">
        <f>C44+C45</f>
        <v>-85545.6</v>
      </c>
      <c r="D43" s="26">
        <f>D44+D45</f>
        <v>-62966</v>
      </c>
      <c r="E43" s="26">
        <f>E44+E45</f>
        <v>-8436</v>
      </c>
      <c r="F43" s="26">
        <f aca="true" t="shared" si="16" ref="F43:M43">F44+F45</f>
        <v>-51003.6</v>
      </c>
      <c r="G43" s="26">
        <f t="shared" si="16"/>
        <v>-95083.6</v>
      </c>
      <c r="H43" s="26">
        <f t="shared" si="16"/>
        <v>-114608</v>
      </c>
      <c r="I43" s="26">
        <f t="shared" si="16"/>
        <v>-56289.4</v>
      </c>
      <c r="J43" s="26">
        <f t="shared" si="16"/>
        <v>-71831.4</v>
      </c>
      <c r="K43" s="26">
        <f t="shared" si="16"/>
        <v>-57771.4</v>
      </c>
      <c r="L43" s="26">
        <f t="shared" si="16"/>
        <v>-37452.8</v>
      </c>
      <c r="M43" s="26">
        <f t="shared" si="16"/>
        <v>-25080</v>
      </c>
      <c r="N43" s="25">
        <f aca="true" t="shared" si="17" ref="N43:N55">SUM(B43:M43)</f>
        <v>-754132.8000000002</v>
      </c>
    </row>
    <row r="44" spans="1:25" ht="18.75" customHeight="1">
      <c r="A44" s="13" t="s">
        <v>61</v>
      </c>
      <c r="B44" s="20">
        <f>ROUND(-B9*$D$3,2)</f>
        <v>-88065</v>
      </c>
      <c r="C44" s="20">
        <f>ROUND(-C9*$D$3,2)</f>
        <v>-85545.6</v>
      </c>
      <c r="D44" s="20">
        <f>ROUND(-D9*$D$3,2)</f>
        <v>-62966</v>
      </c>
      <c r="E44" s="20">
        <f>ROUND(-E9*$D$3,2)</f>
        <v>-8436</v>
      </c>
      <c r="F44" s="20">
        <f aca="true" t="shared" si="18" ref="F44:M44">ROUND(-F9*$D$3,2)</f>
        <v>-51003.6</v>
      </c>
      <c r="G44" s="20">
        <f t="shared" si="18"/>
        <v>-95083.6</v>
      </c>
      <c r="H44" s="20">
        <f t="shared" si="18"/>
        <v>-114608</v>
      </c>
      <c r="I44" s="20">
        <f t="shared" si="18"/>
        <v>-56289.4</v>
      </c>
      <c r="J44" s="20">
        <f t="shared" si="18"/>
        <v>-71831.4</v>
      </c>
      <c r="K44" s="20">
        <f t="shared" si="18"/>
        <v>-57771.4</v>
      </c>
      <c r="L44" s="20">
        <f t="shared" si="18"/>
        <v>-37452.8</v>
      </c>
      <c r="M44" s="20">
        <f t="shared" si="18"/>
        <v>-25080</v>
      </c>
      <c r="N44" s="47">
        <f t="shared" si="17"/>
        <v>-754132.8000000002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-17732.6</v>
      </c>
      <c r="C46" s="26">
        <f aca="true" t="shared" si="20" ref="C46:M46">SUM(C47:C53)</f>
        <v>-11225.11</v>
      </c>
      <c r="D46" s="26">
        <f t="shared" si="20"/>
        <v>-12847.23</v>
      </c>
      <c r="E46" s="26">
        <f t="shared" si="20"/>
        <v>-4644</v>
      </c>
      <c r="F46" s="26">
        <f t="shared" si="20"/>
        <v>-17973.18</v>
      </c>
      <c r="G46" s="26">
        <f t="shared" si="20"/>
        <v>-11511.44</v>
      </c>
      <c r="H46" s="26">
        <f t="shared" si="20"/>
        <v>-11217.49</v>
      </c>
      <c r="I46" s="26">
        <f t="shared" si="20"/>
        <v>-4626.84</v>
      </c>
      <c r="J46" s="26">
        <f t="shared" si="20"/>
        <v>-16618.87</v>
      </c>
      <c r="K46" s="26">
        <f t="shared" si="20"/>
        <v>0</v>
      </c>
      <c r="L46" s="26">
        <f t="shared" si="20"/>
        <v>-3906.99</v>
      </c>
      <c r="M46" s="26">
        <f t="shared" si="20"/>
        <v>-3841.46</v>
      </c>
      <c r="N46" s="26">
        <f>SUM(N47:N53)</f>
        <v>-116145.21</v>
      </c>
    </row>
    <row r="47" spans="1:25" ht="18.75" customHeight="1">
      <c r="A47" s="13" t="s">
        <v>64</v>
      </c>
      <c r="B47" s="24">
        <v>-17732.6</v>
      </c>
      <c r="C47" s="24">
        <v>-11225.11</v>
      </c>
      <c r="D47" s="24">
        <v>-12847.23</v>
      </c>
      <c r="E47" s="24">
        <v>-4644</v>
      </c>
      <c r="F47" s="24">
        <v>-17973.18</v>
      </c>
      <c r="G47" s="24">
        <v>-11511.44</v>
      </c>
      <c r="H47" s="24">
        <v>-11217.49</v>
      </c>
      <c r="I47" s="24">
        <v>-4626.84</v>
      </c>
      <c r="J47" s="24">
        <v>-16618.87</v>
      </c>
      <c r="K47" s="24">
        <v>0</v>
      </c>
      <c r="L47" s="24">
        <v>-3906.99</v>
      </c>
      <c r="M47" s="24">
        <v>-3841.46</v>
      </c>
      <c r="N47" s="24">
        <f t="shared" si="17"/>
        <v>-116145.21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142.29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142.29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1006930.2954114202</v>
      </c>
      <c r="C57" s="29">
        <f t="shared" si="21"/>
        <v>696196.1702315001</v>
      </c>
      <c r="D57" s="29">
        <f t="shared" si="21"/>
        <v>686567.53897945</v>
      </c>
      <c r="E57" s="29">
        <f t="shared" si="21"/>
        <v>165398.8212528</v>
      </c>
      <c r="F57" s="29">
        <f t="shared" si="21"/>
        <v>678579.6639333001</v>
      </c>
      <c r="G57" s="29">
        <f t="shared" si="21"/>
        <v>839189.9896</v>
      </c>
      <c r="H57" s="29">
        <f t="shared" si="21"/>
        <v>880202.9446</v>
      </c>
      <c r="I57" s="29">
        <f t="shared" si="21"/>
        <v>795985.2762255999</v>
      </c>
      <c r="J57" s="29">
        <f t="shared" si="21"/>
        <v>615049.0137398</v>
      </c>
      <c r="K57" s="29">
        <f t="shared" si="21"/>
        <v>760330.9218702399</v>
      </c>
      <c r="L57" s="29">
        <f t="shared" si="21"/>
        <v>352738.68905795</v>
      </c>
      <c r="M57" s="29">
        <f t="shared" si="21"/>
        <v>200519.67117376003</v>
      </c>
      <c r="N57" s="29">
        <f>SUM(B57:M57)</f>
        <v>7677688.99607582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1006930.29</v>
      </c>
      <c r="C60" s="36">
        <f aca="true" t="shared" si="22" ref="C60:M60">SUM(C61:C74)</f>
        <v>696196.18</v>
      </c>
      <c r="D60" s="36">
        <f t="shared" si="22"/>
        <v>686567.54</v>
      </c>
      <c r="E60" s="36">
        <f t="shared" si="22"/>
        <v>165398.82</v>
      </c>
      <c r="F60" s="36">
        <f t="shared" si="22"/>
        <v>678579.66</v>
      </c>
      <c r="G60" s="36">
        <f t="shared" si="22"/>
        <v>839189.99</v>
      </c>
      <c r="H60" s="36">
        <f t="shared" si="22"/>
        <v>880202.94</v>
      </c>
      <c r="I60" s="36">
        <f t="shared" si="22"/>
        <v>795985.27</v>
      </c>
      <c r="J60" s="36">
        <f t="shared" si="22"/>
        <v>615049.01</v>
      </c>
      <c r="K60" s="36">
        <f t="shared" si="22"/>
        <v>760330.92</v>
      </c>
      <c r="L60" s="36">
        <f t="shared" si="22"/>
        <v>352738.69</v>
      </c>
      <c r="M60" s="36">
        <f t="shared" si="22"/>
        <v>200519.67</v>
      </c>
      <c r="N60" s="29">
        <f>SUM(N61:N74)</f>
        <v>7677688.9799999995</v>
      </c>
    </row>
    <row r="61" spans="1:15" ht="18.75" customHeight="1">
      <c r="A61" s="17" t="s">
        <v>75</v>
      </c>
      <c r="B61" s="36">
        <v>186385.44</v>
      </c>
      <c r="C61" s="36">
        <v>203696.34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390081.78</v>
      </c>
      <c r="O61"/>
    </row>
    <row r="62" spans="1:15" ht="18.75" customHeight="1">
      <c r="A62" s="17" t="s">
        <v>76</v>
      </c>
      <c r="B62" s="36">
        <v>820544.85</v>
      </c>
      <c r="C62" s="36">
        <v>492499.84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1313044.69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686567.54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686567.54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165398.82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165398.82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678579.66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678579.66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839189.99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839189.99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685492.88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685492.88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194710.06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194710.06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795985.27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795985.27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615049.01</v>
      </c>
      <c r="K70" s="35">
        <v>0</v>
      </c>
      <c r="L70" s="35">
        <v>0</v>
      </c>
      <c r="M70" s="35">
        <v>0</v>
      </c>
      <c r="N70" s="29">
        <f t="shared" si="23"/>
        <v>615049.01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760330.92</v>
      </c>
      <c r="L71" s="35">
        <v>0</v>
      </c>
      <c r="M71" s="62"/>
      <c r="N71" s="26">
        <f t="shared" si="23"/>
        <v>760330.92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352738.69</v>
      </c>
      <c r="M72" s="35">
        <v>0</v>
      </c>
      <c r="N72" s="29">
        <f t="shared" si="23"/>
        <v>352738.69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200519.67</v>
      </c>
      <c r="N73" s="26">
        <f t="shared" si="23"/>
        <v>200519.67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2.272004610737188</v>
      </c>
      <c r="C78" s="45">
        <v>2.229548046808106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1.9784435925669817</v>
      </c>
      <c r="C79" s="45">
        <v>1.8659634903615223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1.814463405877749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2.5229541326623504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2.118768015773498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1.680129164150045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1.976879987044485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1.9326851595285763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1.9196166513414217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2.1620453361232506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2.0672252409235146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2.4544482238218164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2.404514008171786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2016-10-19T18:52:59Z</dcterms:modified>
  <cp:category/>
  <cp:version/>
  <cp:contentType/>
  <cp:contentStatus/>
</cp:coreProperties>
</file>