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<sst xmlns="http://schemas.openxmlformats.org/spreadsheetml/2006/main" count="105" uniqueCount="103">
  <si>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</si>
  <si>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</si>
  <si>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</si>
  <si>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</si>
  <si>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</si>
  <si>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</si>
  <si>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</si>
  <si>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</si>
  <si>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</si>
  <si>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</si>
  <si>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</si>
  <si>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</si>
  <si>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</si>
  <si>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</si>
  <si>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</si>
  <si>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</si>
  <si>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</si>
  <si>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</si>
  <si>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</si>
  <si>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</si>
  <si>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</si>
  <si>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</si>
  <si>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</si>
  <si>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</si>
  <si>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</si>
  <si>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</si>
  <si>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</si>
  <si>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</si>
  <si>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</si>
  <si>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</si>
  <si>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</si>
  <si>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</si>
  <si>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</si>
  <si>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</si>
  <si>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</si>
  <si>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</si>
  <si>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</si>
  <si>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</si>
  <si>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</si>
  <si>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</si>
  <si>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</si>
  <si>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</si>
  <si>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</si>
  <si>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</si>
  <si>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</si>
  <si>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</si>
  <si>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</si>
  <si>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</si>
  <si>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</si>
  <si>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</si>
  <si>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</si>
  <si>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</si>
  <si>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</si>
  <si>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</si>
  <si>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</si>
  <si>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</si>
  <si>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</si>
  <si>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</si>
  <si>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</si>
  <si>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</si>
  <si>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</si>
  <si>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</si>
  <si>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</si>
  <si>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</si>
  <si>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</si>
  <si>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</si>
  <si>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</si>
  <si>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</si>
  <si>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</si>
  <si>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</si>
  <si>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</si>
  <si>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</si>
  <si>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</si>
  <si>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</si>
  <si>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</si>
  <si>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</si>
  <si>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</si>
  <si>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</si>
  <si>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</si>
  <si>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</si>
  <si>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</si>
  <si>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</si>
  <si>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</si>
  <si>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</si>
  <si>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</si>
  <si>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</si>
  <si>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</si>
  <si>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</si>
  <si>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</si>
  <si>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</si>
  <si>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</si>
  <si>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</si>
  <si>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</si>
  <si>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</si>
  <si>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</si>
  <si>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</si>
  <si>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</si>
  <si>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</si>
  <si>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</si>
  <si>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</si>
  <si>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</si>
  <si>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</si>
  <si>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06/10/16 - VENCIMENTO 19/10/16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</si>
</sst>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539862</v>
      </c>
      <c r="C7" s="10">
        <f>C8+C20+C24</f>
        <v>395752</v>
      </c>
      <c r="D7" s="10">
        <f>D8+D20+D24</f>
        <v>404223</v>
      </c>
      <c r="E7" s="10">
        <f>E8+E20+E24</f>
        <v>69266</v>
      </c>
      <c r="F7" s="10">
        <f aca="true" t="shared" si="0" ref="F7:M7">F8+F20+F24</f>
        <v>345225</v>
      </c>
      <c r="G7" s="10">
        <f t="shared" si="0"/>
        <v>552128</v>
      </c>
      <c r="H7" s="10">
        <f t="shared" si="0"/>
        <v>508527</v>
      </c>
      <c r="I7" s="10">
        <f t="shared" si="0"/>
        <v>432840</v>
      </c>
      <c r="J7" s="10">
        <f t="shared" si="0"/>
        <v>315326</v>
      </c>
      <c r="K7" s="10">
        <f t="shared" si="0"/>
        <v>385277</v>
      </c>
      <c r="L7" s="10">
        <f t="shared" si="0"/>
        <v>160675</v>
      </c>
      <c r="M7" s="10">
        <f t="shared" si="0"/>
        <v>92976</v>
      </c>
      <c r="N7" s="10">
        <f>+N8+N20+N24</f>
        <v>4202077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232029</v>
      </c>
      <c r="C8" s="12">
        <f>+C9+C12+C16</f>
        <v>182271</v>
      </c>
      <c r="D8" s="12">
        <f>+D9+D12+D16</f>
        <v>202384</v>
      </c>
      <c r="E8" s="12">
        <f>+E9+E12+E16</f>
        <v>31327</v>
      </c>
      <c r="F8" s="12">
        <f aca="true" t="shared" si="1" ref="F8:M8">+F9+F12+F16</f>
        <v>156934</v>
      </c>
      <c r="G8" s="12">
        <f t="shared" si="1"/>
        <v>262163</v>
      </c>
      <c r="H8" s="12">
        <f t="shared" si="1"/>
        <v>236056</v>
      </c>
      <c r="I8" s="12">
        <f t="shared" si="1"/>
        <v>209744</v>
      </c>
      <c r="J8" s="12">
        <f t="shared" si="1"/>
        <v>152982</v>
      </c>
      <c r="K8" s="12">
        <f t="shared" si="1"/>
        <v>175951</v>
      </c>
      <c r="L8" s="12">
        <f t="shared" si="1"/>
        <v>83167</v>
      </c>
      <c r="M8" s="12">
        <f t="shared" si="1"/>
        <v>50150</v>
      </c>
      <c r="N8" s="12">
        <f>SUM(B8:M8)</f>
        <v>1975158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20796</v>
      </c>
      <c r="C9" s="14">
        <v>20381</v>
      </c>
      <c r="D9" s="14">
        <v>14096</v>
      </c>
      <c r="E9" s="14">
        <v>1928</v>
      </c>
      <c r="F9" s="14">
        <v>11797</v>
      </c>
      <c r="G9" s="14">
        <v>22168</v>
      </c>
      <c r="H9" s="14">
        <v>27265</v>
      </c>
      <c r="I9" s="14">
        <v>13027</v>
      </c>
      <c r="J9" s="14">
        <v>16700</v>
      </c>
      <c r="K9" s="14">
        <v>13702</v>
      </c>
      <c r="L9" s="14">
        <v>9338</v>
      </c>
      <c r="M9" s="14">
        <v>5976</v>
      </c>
      <c r="N9" s="12">
        <f aca="true" t="shared" si="2" ref="N9:N19">SUM(B9:M9)</f>
        <v>177174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20796</v>
      </c>
      <c r="C10" s="14">
        <f>+C9-C11</f>
        <v>20381</v>
      </c>
      <c r="D10" s="14">
        <f>+D9-D11</f>
        <v>14096</v>
      </c>
      <c r="E10" s="14">
        <f>+E9-E11</f>
        <v>1928</v>
      </c>
      <c r="F10" s="14">
        <f aca="true" t="shared" si="3" ref="F10:M10">+F9-F11</f>
        <v>11797</v>
      </c>
      <c r="G10" s="14">
        <f t="shared" si="3"/>
        <v>22168</v>
      </c>
      <c r="H10" s="14">
        <f t="shared" si="3"/>
        <v>27265</v>
      </c>
      <c r="I10" s="14">
        <f t="shared" si="3"/>
        <v>13027</v>
      </c>
      <c r="J10" s="14">
        <f t="shared" si="3"/>
        <v>16700</v>
      </c>
      <c r="K10" s="14">
        <f t="shared" si="3"/>
        <v>13702</v>
      </c>
      <c r="L10" s="14">
        <f t="shared" si="3"/>
        <v>9338</v>
      </c>
      <c r="M10" s="14">
        <f t="shared" si="3"/>
        <v>5976</v>
      </c>
      <c r="N10" s="12">
        <f t="shared" si="2"/>
        <v>177174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177706</v>
      </c>
      <c r="C12" s="14">
        <f>C13+C14+C15</f>
        <v>138985</v>
      </c>
      <c r="D12" s="14">
        <f>D13+D14+D15</f>
        <v>162943</v>
      </c>
      <c r="E12" s="14">
        <f>E13+E14+E15</f>
        <v>25373</v>
      </c>
      <c r="F12" s="14">
        <f aca="true" t="shared" si="4" ref="F12:M12">F13+F14+F15</f>
        <v>123819</v>
      </c>
      <c r="G12" s="14">
        <f t="shared" si="4"/>
        <v>204031</v>
      </c>
      <c r="H12" s="14">
        <f t="shared" si="4"/>
        <v>177800</v>
      </c>
      <c r="I12" s="14">
        <f t="shared" si="4"/>
        <v>165344</v>
      </c>
      <c r="J12" s="14">
        <f t="shared" si="4"/>
        <v>114842</v>
      </c>
      <c r="K12" s="14">
        <f t="shared" si="4"/>
        <v>133438</v>
      </c>
      <c r="L12" s="14">
        <f t="shared" si="4"/>
        <v>63210</v>
      </c>
      <c r="M12" s="14">
        <f t="shared" si="4"/>
        <v>38653</v>
      </c>
      <c r="N12" s="12">
        <f t="shared" si="2"/>
        <v>1526144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83679</v>
      </c>
      <c r="C13" s="14">
        <v>66787</v>
      </c>
      <c r="D13" s="14">
        <v>76638</v>
      </c>
      <c r="E13" s="14">
        <v>12120</v>
      </c>
      <c r="F13" s="14">
        <v>57293</v>
      </c>
      <c r="G13" s="14">
        <v>97349</v>
      </c>
      <c r="H13" s="14">
        <v>89326</v>
      </c>
      <c r="I13" s="14">
        <v>81019</v>
      </c>
      <c r="J13" s="14">
        <v>53904</v>
      </c>
      <c r="K13" s="14">
        <v>62595</v>
      </c>
      <c r="L13" s="14">
        <v>29560</v>
      </c>
      <c r="M13" s="14">
        <v>17524</v>
      </c>
      <c r="N13" s="12">
        <f t="shared" si="2"/>
        <v>727794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88754</v>
      </c>
      <c r="C14" s="14">
        <v>65708</v>
      </c>
      <c r="D14" s="14">
        <v>82532</v>
      </c>
      <c r="E14" s="14">
        <v>12237</v>
      </c>
      <c r="F14" s="14">
        <v>61969</v>
      </c>
      <c r="G14" s="14">
        <v>97254</v>
      </c>
      <c r="H14" s="14">
        <v>81700</v>
      </c>
      <c r="I14" s="14">
        <v>81063</v>
      </c>
      <c r="J14" s="14">
        <v>57120</v>
      </c>
      <c r="K14" s="14">
        <v>67380</v>
      </c>
      <c r="L14" s="14">
        <v>31475</v>
      </c>
      <c r="M14" s="14">
        <v>20150</v>
      </c>
      <c r="N14" s="12">
        <f t="shared" si="2"/>
        <v>747342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5273</v>
      </c>
      <c r="C15" s="14">
        <v>6490</v>
      </c>
      <c r="D15" s="14">
        <v>3773</v>
      </c>
      <c r="E15" s="14">
        <v>1016</v>
      </c>
      <c r="F15" s="14">
        <v>4557</v>
      </c>
      <c r="G15" s="14">
        <v>9428</v>
      </c>
      <c r="H15" s="14">
        <v>6774</v>
      </c>
      <c r="I15" s="14">
        <v>3262</v>
      </c>
      <c r="J15" s="14">
        <v>3818</v>
      </c>
      <c r="K15" s="14">
        <v>3463</v>
      </c>
      <c r="L15" s="14">
        <v>2175</v>
      </c>
      <c r="M15" s="14">
        <v>979</v>
      </c>
      <c r="N15" s="12">
        <f t="shared" si="2"/>
        <v>51008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33527</v>
      </c>
      <c r="C16" s="14">
        <f>C17+C18+C19</f>
        <v>22905</v>
      </c>
      <c r="D16" s="14">
        <f>D17+D18+D19</f>
        <v>25345</v>
      </c>
      <c r="E16" s="14">
        <f>E17+E18+E19</f>
        <v>4026</v>
      </c>
      <c r="F16" s="14">
        <f aca="true" t="shared" si="5" ref="F16:M16">F17+F18+F19</f>
        <v>21318</v>
      </c>
      <c r="G16" s="14">
        <f t="shared" si="5"/>
        <v>35964</v>
      </c>
      <c r="H16" s="14">
        <f t="shared" si="5"/>
        <v>30991</v>
      </c>
      <c r="I16" s="14">
        <f t="shared" si="5"/>
        <v>31373</v>
      </c>
      <c r="J16" s="14">
        <f t="shared" si="5"/>
        <v>21440</v>
      </c>
      <c r="K16" s="14">
        <f t="shared" si="5"/>
        <v>28811</v>
      </c>
      <c r="L16" s="14">
        <f t="shared" si="5"/>
        <v>10619</v>
      </c>
      <c r="M16" s="14">
        <f t="shared" si="5"/>
        <v>5521</v>
      </c>
      <c r="N16" s="12">
        <f t="shared" si="2"/>
        <v>271840</v>
      </c>
    </row>
    <row r="17" spans="1:25" ht="18.75" customHeight="1">
      <c r="A17" s="15" t="s">
        <v>16</v>
      </c>
      <c r="B17" s="14">
        <v>18270</v>
      </c>
      <c r="C17" s="14">
        <v>13527</v>
      </c>
      <c r="D17" s="14">
        <v>12442</v>
      </c>
      <c r="E17" s="14">
        <v>2221</v>
      </c>
      <c r="F17" s="14">
        <v>11401</v>
      </c>
      <c r="G17" s="14">
        <v>19705</v>
      </c>
      <c r="H17" s="14">
        <v>17199</v>
      </c>
      <c r="I17" s="14">
        <v>17529</v>
      </c>
      <c r="J17" s="14">
        <v>11708</v>
      </c>
      <c r="K17" s="14">
        <v>15779</v>
      </c>
      <c r="L17" s="14">
        <v>5919</v>
      </c>
      <c r="M17" s="14">
        <v>3000</v>
      </c>
      <c r="N17" s="12">
        <f t="shared" si="2"/>
        <v>148700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14073</v>
      </c>
      <c r="C18" s="14">
        <v>8018</v>
      </c>
      <c r="D18" s="14">
        <v>12067</v>
      </c>
      <c r="E18" s="14">
        <v>1655</v>
      </c>
      <c r="F18" s="14">
        <v>8733</v>
      </c>
      <c r="G18" s="14">
        <v>14105</v>
      </c>
      <c r="H18" s="14">
        <v>12355</v>
      </c>
      <c r="I18" s="14">
        <v>13152</v>
      </c>
      <c r="J18" s="14">
        <v>9005</v>
      </c>
      <c r="K18" s="14">
        <v>12360</v>
      </c>
      <c r="L18" s="14">
        <v>4346</v>
      </c>
      <c r="M18" s="14">
        <v>2356</v>
      </c>
      <c r="N18" s="12">
        <f t="shared" si="2"/>
        <v>112225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1184</v>
      </c>
      <c r="C19" s="14">
        <v>1360</v>
      </c>
      <c r="D19" s="14">
        <v>836</v>
      </c>
      <c r="E19" s="14">
        <v>150</v>
      </c>
      <c r="F19" s="14">
        <v>1184</v>
      </c>
      <c r="G19" s="14">
        <v>2154</v>
      </c>
      <c r="H19" s="14">
        <v>1437</v>
      </c>
      <c r="I19" s="14">
        <v>692</v>
      </c>
      <c r="J19" s="14">
        <v>727</v>
      </c>
      <c r="K19" s="14">
        <v>672</v>
      </c>
      <c r="L19" s="14">
        <v>354</v>
      </c>
      <c r="M19" s="14">
        <v>165</v>
      </c>
      <c r="N19" s="12">
        <f t="shared" si="2"/>
        <v>10915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131779</v>
      </c>
      <c r="C20" s="18">
        <f>C21+C22+C23</f>
        <v>82227</v>
      </c>
      <c r="D20" s="18">
        <f>D21+D22+D23</f>
        <v>77051</v>
      </c>
      <c r="E20" s="18">
        <f>E21+E22+E23</f>
        <v>13228</v>
      </c>
      <c r="F20" s="18">
        <f aca="true" t="shared" si="6" ref="F20:M20">F21+F22+F23</f>
        <v>65700</v>
      </c>
      <c r="G20" s="18">
        <f t="shared" si="6"/>
        <v>107476</v>
      </c>
      <c r="H20" s="18">
        <f t="shared" si="6"/>
        <v>115240</v>
      </c>
      <c r="I20" s="18">
        <f t="shared" si="6"/>
        <v>102045</v>
      </c>
      <c r="J20" s="18">
        <f t="shared" si="6"/>
        <v>68990</v>
      </c>
      <c r="K20" s="18">
        <f t="shared" si="6"/>
        <v>104208</v>
      </c>
      <c r="L20" s="18">
        <f t="shared" si="6"/>
        <v>41519</v>
      </c>
      <c r="M20" s="18">
        <f t="shared" si="6"/>
        <v>23346</v>
      </c>
      <c r="N20" s="12">
        <f aca="true" t="shared" si="7" ref="N20:N26">SUM(B20:M20)</f>
        <v>932809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66876</v>
      </c>
      <c r="C21" s="14">
        <v>44663</v>
      </c>
      <c r="D21" s="14">
        <v>40139</v>
      </c>
      <c r="E21" s="14">
        <v>7134</v>
      </c>
      <c r="F21" s="14">
        <v>34110</v>
      </c>
      <c r="G21" s="14">
        <v>57756</v>
      </c>
      <c r="H21" s="14">
        <v>64309</v>
      </c>
      <c r="I21" s="14">
        <v>54995</v>
      </c>
      <c r="J21" s="14">
        <v>36297</v>
      </c>
      <c r="K21" s="14">
        <v>53522</v>
      </c>
      <c r="L21" s="14">
        <v>21752</v>
      </c>
      <c r="M21" s="14">
        <v>11888</v>
      </c>
      <c r="N21" s="12">
        <f t="shared" si="7"/>
        <v>493441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62098</v>
      </c>
      <c r="C22" s="14">
        <v>35079</v>
      </c>
      <c r="D22" s="14">
        <v>35426</v>
      </c>
      <c r="E22" s="14">
        <v>5703</v>
      </c>
      <c r="F22" s="14">
        <v>29993</v>
      </c>
      <c r="G22" s="14">
        <v>46381</v>
      </c>
      <c r="H22" s="14">
        <v>48390</v>
      </c>
      <c r="I22" s="14">
        <v>45424</v>
      </c>
      <c r="J22" s="14">
        <v>31152</v>
      </c>
      <c r="K22" s="14">
        <v>48727</v>
      </c>
      <c r="L22" s="14">
        <v>18816</v>
      </c>
      <c r="M22" s="14">
        <v>11059</v>
      </c>
      <c r="N22" s="12">
        <f t="shared" si="7"/>
        <v>418248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2805</v>
      </c>
      <c r="C23" s="14">
        <v>2485</v>
      </c>
      <c r="D23" s="14">
        <v>1486</v>
      </c>
      <c r="E23" s="14">
        <v>391</v>
      </c>
      <c r="F23" s="14">
        <v>1597</v>
      </c>
      <c r="G23" s="14">
        <v>3339</v>
      </c>
      <c r="H23" s="14">
        <v>2541</v>
      </c>
      <c r="I23" s="14">
        <v>1626</v>
      </c>
      <c r="J23" s="14">
        <v>1541</v>
      </c>
      <c r="K23" s="14">
        <v>1959</v>
      </c>
      <c r="L23" s="14">
        <v>951</v>
      </c>
      <c r="M23" s="14">
        <v>399</v>
      </c>
      <c r="N23" s="12">
        <f t="shared" si="7"/>
        <v>21120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176054</v>
      </c>
      <c r="C24" s="14">
        <f>C25+C26</f>
        <v>131254</v>
      </c>
      <c r="D24" s="14">
        <f>D25+D26</f>
        <v>124788</v>
      </c>
      <c r="E24" s="14">
        <f>E25+E26</f>
        <v>24711</v>
      </c>
      <c r="F24" s="14">
        <f aca="true" t="shared" si="8" ref="F24:M24">F25+F26</f>
        <v>122591</v>
      </c>
      <c r="G24" s="14">
        <f t="shared" si="8"/>
        <v>182489</v>
      </c>
      <c r="H24" s="14">
        <f t="shared" si="8"/>
        <v>157231</v>
      </c>
      <c r="I24" s="14">
        <f t="shared" si="8"/>
        <v>121051</v>
      </c>
      <c r="J24" s="14">
        <f t="shared" si="8"/>
        <v>93354</v>
      </c>
      <c r="K24" s="14">
        <f t="shared" si="8"/>
        <v>105118</v>
      </c>
      <c r="L24" s="14">
        <f t="shared" si="8"/>
        <v>35989</v>
      </c>
      <c r="M24" s="14">
        <f t="shared" si="8"/>
        <v>19480</v>
      </c>
      <c r="N24" s="12">
        <f t="shared" si="7"/>
        <v>1294110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77493</v>
      </c>
      <c r="C25" s="14">
        <v>64352</v>
      </c>
      <c r="D25" s="14">
        <v>60388</v>
      </c>
      <c r="E25" s="14">
        <v>13287</v>
      </c>
      <c r="F25" s="14">
        <v>59050</v>
      </c>
      <c r="G25" s="14">
        <v>92005</v>
      </c>
      <c r="H25" s="14">
        <v>82514</v>
      </c>
      <c r="I25" s="14">
        <v>54375</v>
      </c>
      <c r="J25" s="14">
        <v>46595</v>
      </c>
      <c r="K25" s="14">
        <v>47492</v>
      </c>
      <c r="L25" s="14">
        <v>16554</v>
      </c>
      <c r="M25" s="14">
        <v>7928</v>
      </c>
      <c r="N25" s="12">
        <f t="shared" si="7"/>
        <v>622033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98561</v>
      </c>
      <c r="C26" s="14">
        <v>66902</v>
      </c>
      <c r="D26" s="14">
        <v>64400</v>
      </c>
      <c r="E26" s="14">
        <v>11424</v>
      </c>
      <c r="F26" s="14">
        <v>63541</v>
      </c>
      <c r="G26" s="14">
        <v>90484</v>
      </c>
      <c r="H26" s="14">
        <v>74717</v>
      </c>
      <c r="I26" s="14">
        <v>66676</v>
      </c>
      <c r="J26" s="14">
        <v>46759</v>
      </c>
      <c r="K26" s="14">
        <v>57626</v>
      </c>
      <c r="L26" s="14">
        <v>19435</v>
      </c>
      <c r="M26" s="14">
        <v>11552</v>
      </c>
      <c r="N26" s="12">
        <f t="shared" si="7"/>
        <v>672077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1095400.85364652</v>
      </c>
      <c r="C36" s="61">
        <f aca="true" t="shared" si="11" ref="C36:M36">C37+C38+C39+C40</f>
        <v>775901.874436</v>
      </c>
      <c r="D36" s="61">
        <f t="shared" si="11"/>
        <v>743626.08296115</v>
      </c>
      <c r="E36" s="61">
        <f t="shared" si="11"/>
        <v>174768.4252944</v>
      </c>
      <c r="F36" s="61">
        <f t="shared" si="11"/>
        <v>731498.25171125</v>
      </c>
      <c r="G36" s="61">
        <f t="shared" si="11"/>
        <v>927697.4112000001</v>
      </c>
      <c r="H36" s="61">
        <f t="shared" si="11"/>
        <v>1000068.1542999999</v>
      </c>
      <c r="I36" s="61">
        <f t="shared" si="11"/>
        <v>830964.183512</v>
      </c>
      <c r="J36" s="61">
        <f t="shared" si="11"/>
        <v>681814.6086818</v>
      </c>
      <c r="K36" s="61">
        <f t="shared" si="11"/>
        <v>796523.19758352</v>
      </c>
      <c r="L36" s="61">
        <f t="shared" si="11"/>
        <v>394367.59751525</v>
      </c>
      <c r="M36" s="61">
        <f t="shared" si="11"/>
        <v>223580.51859456</v>
      </c>
      <c r="N36" s="61">
        <f>N37+N38+N39+N40</f>
        <v>8376211.15943645</v>
      </c>
    </row>
    <row r="37" spans="1:14" ht="18.75" customHeight="1">
      <c r="A37" s="58" t="s">
        <v>55</v>
      </c>
      <c r="B37" s="55">
        <f aca="true" t="shared" si="12" ref="B37:M37">B29*B7</f>
        <v>1095487.9704</v>
      </c>
      <c r="C37" s="55">
        <f t="shared" si="12"/>
        <v>775832.2208</v>
      </c>
      <c r="D37" s="55">
        <f t="shared" si="12"/>
        <v>733583.9004</v>
      </c>
      <c r="E37" s="55">
        <f t="shared" si="12"/>
        <v>174557.24659999998</v>
      </c>
      <c r="F37" s="55">
        <f t="shared" si="12"/>
        <v>731531.775</v>
      </c>
      <c r="G37" s="55">
        <f t="shared" si="12"/>
        <v>927851.104</v>
      </c>
      <c r="H37" s="55">
        <f t="shared" si="12"/>
        <v>1000018.3454999999</v>
      </c>
      <c r="I37" s="55">
        <f t="shared" si="12"/>
        <v>830879.664</v>
      </c>
      <c r="J37" s="55">
        <f t="shared" si="12"/>
        <v>681703.2794</v>
      </c>
      <c r="K37" s="55">
        <f t="shared" si="12"/>
        <v>796329.0313</v>
      </c>
      <c r="L37" s="55">
        <f t="shared" si="12"/>
        <v>394280.3825</v>
      </c>
      <c r="M37" s="55">
        <f t="shared" si="12"/>
        <v>223542.1968</v>
      </c>
      <c r="N37" s="57">
        <f>SUM(B37:M37)</f>
        <v>8365597.1167</v>
      </c>
    </row>
    <row r="38" spans="1:14" ht="18.75" customHeight="1">
      <c r="A38" s="58" t="s">
        <v>56</v>
      </c>
      <c r="B38" s="55">
        <f aca="true" t="shared" si="13" ref="B38:M38">B30*B7</f>
        <v>-3344.19675348</v>
      </c>
      <c r="C38" s="55">
        <f t="shared" si="13"/>
        <v>-2322.866364</v>
      </c>
      <c r="D38" s="55">
        <f t="shared" si="13"/>
        <v>-2243.41743885</v>
      </c>
      <c r="E38" s="55">
        <f t="shared" si="13"/>
        <v>-435.1013056</v>
      </c>
      <c r="F38" s="55">
        <f t="shared" si="13"/>
        <v>-2194.92328875</v>
      </c>
      <c r="G38" s="55">
        <f t="shared" si="13"/>
        <v>-2815.8528</v>
      </c>
      <c r="H38" s="55">
        <f t="shared" si="13"/>
        <v>-2847.7512</v>
      </c>
      <c r="I38" s="55">
        <f t="shared" si="13"/>
        <v>-2462.080488</v>
      </c>
      <c r="J38" s="55">
        <f t="shared" si="13"/>
        <v>-2007.2707182000001</v>
      </c>
      <c r="K38" s="55">
        <f t="shared" si="13"/>
        <v>-2408.07371648</v>
      </c>
      <c r="L38" s="55">
        <f t="shared" si="13"/>
        <v>-1183.94498475</v>
      </c>
      <c r="M38" s="55">
        <f t="shared" si="13"/>
        <v>-680.71820544</v>
      </c>
      <c r="N38" s="25">
        <f>SUM(B38:M38)</f>
        <v>-24946.197263550002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10124.2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10124.2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-79024.8</v>
      </c>
      <c r="C42" s="25">
        <f aca="true" t="shared" si="15" ref="C42:M42">+C43+C46+C54+C55</f>
        <v>-77447.8</v>
      </c>
      <c r="D42" s="25">
        <f t="shared" si="15"/>
        <v>-53564.8</v>
      </c>
      <c r="E42" s="25">
        <f t="shared" si="15"/>
        <v>-7326.4</v>
      </c>
      <c r="F42" s="25">
        <f t="shared" si="15"/>
        <v>-44828.6</v>
      </c>
      <c r="G42" s="25">
        <f t="shared" si="15"/>
        <v>-84238.4</v>
      </c>
      <c r="H42" s="25">
        <f t="shared" si="15"/>
        <v>-103607</v>
      </c>
      <c r="I42" s="25">
        <f t="shared" si="15"/>
        <v>-49502.6</v>
      </c>
      <c r="J42" s="25">
        <f t="shared" si="15"/>
        <v>-63460</v>
      </c>
      <c r="K42" s="25">
        <f t="shared" si="15"/>
        <v>-52067.6</v>
      </c>
      <c r="L42" s="25">
        <f t="shared" si="15"/>
        <v>-35484.4</v>
      </c>
      <c r="M42" s="25">
        <f t="shared" si="15"/>
        <v>-22708.8</v>
      </c>
      <c r="N42" s="25">
        <f>+N43+N46+N54+N55</f>
        <v>-673261.2000000001</v>
      </c>
    </row>
    <row r="43" spans="1:14" ht="18.75" customHeight="1">
      <c r="A43" s="17" t="s">
        <v>60</v>
      </c>
      <c r="B43" s="26">
        <f>B44+B45</f>
        <v>-79024.8</v>
      </c>
      <c r="C43" s="26">
        <f>C44+C45</f>
        <v>-77447.8</v>
      </c>
      <c r="D43" s="26">
        <f>D44+D45</f>
        <v>-53564.8</v>
      </c>
      <c r="E43" s="26">
        <f>E44+E45</f>
        <v>-7326.4</v>
      </c>
      <c r="F43" s="26">
        <f aca="true" t="shared" si="16" ref="F43:M43">F44+F45</f>
        <v>-44828.6</v>
      </c>
      <c r="G43" s="26">
        <f t="shared" si="16"/>
        <v>-84238.4</v>
      </c>
      <c r="H43" s="26">
        <f t="shared" si="16"/>
        <v>-103607</v>
      </c>
      <c r="I43" s="26">
        <f t="shared" si="16"/>
        <v>-49502.6</v>
      </c>
      <c r="J43" s="26">
        <f t="shared" si="16"/>
        <v>-63460</v>
      </c>
      <c r="K43" s="26">
        <f t="shared" si="16"/>
        <v>-52067.6</v>
      </c>
      <c r="L43" s="26">
        <f t="shared" si="16"/>
        <v>-35484.4</v>
      </c>
      <c r="M43" s="26">
        <f t="shared" si="16"/>
        <v>-22708.8</v>
      </c>
      <c r="N43" s="25">
        <f aca="true" t="shared" si="17" ref="N43:N55">SUM(B43:M43)</f>
        <v>-673261.2000000001</v>
      </c>
    </row>
    <row r="44" spans="1:25" ht="18.75" customHeight="1">
      <c r="A44" s="13" t="s">
        <v>61</v>
      </c>
      <c r="B44" s="20">
        <f>ROUND(-B9*$D$3,2)</f>
        <v>-79024.8</v>
      </c>
      <c r="C44" s="20">
        <f>ROUND(-C9*$D$3,2)</f>
        <v>-77447.8</v>
      </c>
      <c r="D44" s="20">
        <f>ROUND(-D9*$D$3,2)</f>
        <v>-53564.8</v>
      </c>
      <c r="E44" s="20">
        <f>ROUND(-E9*$D$3,2)</f>
        <v>-7326.4</v>
      </c>
      <c r="F44" s="20">
        <f aca="true" t="shared" si="18" ref="F44:M44">ROUND(-F9*$D$3,2)</f>
        <v>-44828.6</v>
      </c>
      <c r="G44" s="20">
        <f t="shared" si="18"/>
        <v>-84238.4</v>
      </c>
      <c r="H44" s="20">
        <f t="shared" si="18"/>
        <v>-103607</v>
      </c>
      <c r="I44" s="20">
        <f t="shared" si="18"/>
        <v>-49502.6</v>
      </c>
      <c r="J44" s="20">
        <f t="shared" si="18"/>
        <v>-63460</v>
      </c>
      <c r="K44" s="20">
        <f t="shared" si="18"/>
        <v>-52067.6</v>
      </c>
      <c r="L44" s="20">
        <f t="shared" si="18"/>
        <v>-35484.4</v>
      </c>
      <c r="M44" s="20">
        <f t="shared" si="18"/>
        <v>-22708.8</v>
      </c>
      <c r="N44" s="47">
        <f t="shared" si="17"/>
        <v>-673261.2000000001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1016376.05364652</v>
      </c>
      <c r="C57" s="29">
        <f t="shared" si="21"/>
        <v>698454.074436</v>
      </c>
      <c r="D57" s="29">
        <f t="shared" si="21"/>
        <v>690061.2829611499</v>
      </c>
      <c r="E57" s="29">
        <f t="shared" si="21"/>
        <v>167442.0252944</v>
      </c>
      <c r="F57" s="29">
        <f t="shared" si="21"/>
        <v>686669.6517112501</v>
      </c>
      <c r="G57" s="29">
        <f t="shared" si="21"/>
        <v>843459.0112000001</v>
      </c>
      <c r="H57" s="29">
        <f t="shared" si="21"/>
        <v>896461.1542999999</v>
      </c>
      <c r="I57" s="29">
        <f t="shared" si="21"/>
        <v>781461.583512</v>
      </c>
      <c r="J57" s="29">
        <f t="shared" si="21"/>
        <v>618354.6086818</v>
      </c>
      <c r="K57" s="29">
        <f t="shared" si="21"/>
        <v>744455.59758352</v>
      </c>
      <c r="L57" s="29">
        <f t="shared" si="21"/>
        <v>358883.19751524995</v>
      </c>
      <c r="M57" s="29">
        <f t="shared" si="21"/>
        <v>200871.71859456002</v>
      </c>
      <c r="N57" s="29">
        <f>SUM(B57:M57)</f>
        <v>7702949.95943645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1016376.0499999999</v>
      </c>
      <c r="C60" s="36">
        <f aca="true" t="shared" si="22" ref="C60:M60">SUM(C61:C74)</f>
        <v>698454.08</v>
      </c>
      <c r="D60" s="36">
        <f t="shared" si="22"/>
        <v>690061.28</v>
      </c>
      <c r="E60" s="36">
        <f t="shared" si="22"/>
        <v>167442.03</v>
      </c>
      <c r="F60" s="36">
        <f t="shared" si="22"/>
        <v>686669.66</v>
      </c>
      <c r="G60" s="36">
        <f t="shared" si="22"/>
        <v>843459.01</v>
      </c>
      <c r="H60" s="36">
        <f t="shared" si="22"/>
        <v>896461.1599999999</v>
      </c>
      <c r="I60" s="36">
        <f t="shared" si="22"/>
        <v>781461.59</v>
      </c>
      <c r="J60" s="36">
        <f t="shared" si="22"/>
        <v>618354.61</v>
      </c>
      <c r="K60" s="36">
        <f t="shared" si="22"/>
        <v>744455.6</v>
      </c>
      <c r="L60" s="36">
        <f t="shared" si="22"/>
        <v>358883.2</v>
      </c>
      <c r="M60" s="36">
        <f t="shared" si="22"/>
        <v>200871.72</v>
      </c>
      <c r="N60" s="29">
        <f>SUM(N61:N74)</f>
        <v>7702949.99</v>
      </c>
    </row>
    <row r="61" spans="1:15" ht="18.75" customHeight="1">
      <c r="A61" s="17" t="s">
        <v>75</v>
      </c>
      <c r="B61" s="36">
        <v>198321.33</v>
      </c>
      <c r="C61" s="36">
        <v>205384.86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403706.18999999994</v>
      </c>
      <c r="O61"/>
    </row>
    <row r="62" spans="1:15" ht="18.75" customHeight="1">
      <c r="A62" s="17" t="s">
        <v>76</v>
      </c>
      <c r="B62" s="36">
        <v>818054.72</v>
      </c>
      <c r="C62" s="36">
        <v>493069.22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1311123.94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690061.28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690061.28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167442.03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167442.03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686669.66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686669.66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843459.01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843459.01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690098.71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690098.71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206362.45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206362.45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781461.59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781461.59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618354.61</v>
      </c>
      <c r="K70" s="35">
        <v>0</v>
      </c>
      <c r="L70" s="35">
        <v>0</v>
      </c>
      <c r="M70" s="35">
        <v>0</v>
      </c>
      <c r="N70" s="29">
        <f t="shared" si="23"/>
        <v>618354.61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744455.6</v>
      </c>
      <c r="L71" s="35">
        <v>0</v>
      </c>
      <c r="M71" s="62"/>
      <c r="N71" s="26">
        <f t="shared" si="23"/>
        <v>744455.6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358883.2</v>
      </c>
      <c r="M72" s="35">
        <v>0</v>
      </c>
      <c r="N72" s="29">
        <f t="shared" si="23"/>
        <v>358883.2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200871.72</v>
      </c>
      <c r="N73" s="26">
        <f t="shared" si="23"/>
        <v>200871.72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2.2702891198253345</v>
      </c>
      <c r="C78" s="45">
        <v>2.232362609572874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1.9785454167096004</v>
      </c>
      <c r="C79" s="45">
        <v>1.8660771323782317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1.8145970985350908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2.523148807414893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2.118902894376856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1.6802216355627682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1.9771731206002943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1.9326246311621396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1.9197952673320395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2.162253060901416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2.0674039654158434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2.4544428038913955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2.404712168673206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2016-10-19T11:00:39Z</dcterms:modified>
  <cp:category/>
  <cp:version/>
  <cp:contentType/>
  <cp:contentStatus/>
</cp:coreProperties>
</file>