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<sst xmlns="http://schemas.openxmlformats.org/spreadsheetml/2006/main" count="105" uniqueCount="103">
  <si>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</si>
  <si>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</si>
  <si>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</si>
  <si>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</si>
  <si>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</si>
  <si>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</si>
  <si>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</si>
  <si>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</si>
  <si>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</si>
  <si>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</si>
  <si>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</si>
  <si>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</si>
  <si>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</si>
  <si>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</si>
  <si>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</si>
  <si>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</si>
  <si>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</si>
  <si>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</si>
  <si>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</si>
  <si>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</si>
  <si>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</si>
  <si>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</si>
  <si>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</si>
  <si>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</si>
  <si>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</si>
  <si>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</si>
  <si>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</si>
  <si>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</si>
  <si>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</si>
  <si>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</si>
  <si>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</si>
  <si>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</si>
  <si>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</si>
  <si>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</si>
  <si>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</si>
  <si>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</si>
  <si>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</si>
  <si>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</si>
  <si>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</si>
  <si>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</si>
  <si>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</si>
  <si>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</si>
  <si>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</si>
  <si>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</si>
  <si>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</si>
  <si>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</si>
  <si>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</si>
  <si>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</si>
  <si>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</si>
  <si>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</si>
  <si>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</si>
  <si>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</si>
  <si>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</si>
  <si>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</si>
  <si>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</si>
  <si>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</si>
  <si>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</si>
  <si>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</si>
  <si>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</si>
  <si>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</si>
  <si>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</si>
  <si>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</si>
  <si>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</si>
  <si>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</si>
  <si>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</si>
  <si>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</si>
  <si>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</si>
  <si>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</si>
  <si>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</si>
  <si>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</si>
  <si>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</si>
  <si>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</si>
  <si>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</si>
  <si>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</si>
  <si>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</si>
  <si>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</si>
  <si>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</si>
  <si>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</si>
  <si>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</si>
  <si>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</si>
  <si>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</si>
  <si>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</si>
  <si>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</si>
  <si>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</si>
  <si>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</si>
  <si>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</si>
  <si>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</si>
  <si>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</si>
  <si>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</si>
  <si>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</si>
  <si>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</si>
  <si>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</si>
  <si>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</si>
  <si>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</si>
  <si>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</si>
  <si>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</si>
  <si>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</si>
  <si>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</si>
  <si>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</si>
  <si>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</si>
  <si>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</si>
  <si>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</si>
  <si>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05/10/16 - VENCIMENTO 18/10/16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</si>
</sst>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540823</v>
      </c>
      <c r="C7" s="10">
        <f>C8+C20+C24</f>
        <v>398691</v>
      </c>
      <c r="D7" s="10">
        <f>D8+D20+D24</f>
        <v>402703</v>
      </c>
      <c r="E7" s="10">
        <f>E8+E20+E24</f>
        <v>70709</v>
      </c>
      <c r="F7" s="10">
        <f aca="true" t="shared" si="0" ref="F7:M7">F8+F20+F24</f>
        <v>345008</v>
      </c>
      <c r="G7" s="10">
        <f t="shared" si="0"/>
        <v>553058</v>
      </c>
      <c r="H7" s="10">
        <f t="shared" si="0"/>
        <v>507443</v>
      </c>
      <c r="I7" s="10">
        <f t="shared" si="0"/>
        <v>439170</v>
      </c>
      <c r="J7" s="10">
        <f t="shared" si="0"/>
        <v>320589</v>
      </c>
      <c r="K7" s="10">
        <f t="shared" si="0"/>
        <v>390622</v>
      </c>
      <c r="L7" s="10">
        <f t="shared" si="0"/>
        <v>159393</v>
      </c>
      <c r="M7" s="10">
        <f t="shared" si="0"/>
        <v>94444</v>
      </c>
      <c r="N7" s="10">
        <f>+N8+N20+N24</f>
        <v>4222653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225159</v>
      </c>
      <c r="C8" s="12">
        <f>+C9+C12+C16</f>
        <v>177405</v>
      </c>
      <c r="D8" s="12">
        <f>+D9+D12+D16</f>
        <v>195426</v>
      </c>
      <c r="E8" s="12">
        <f>+E9+E12+E16</f>
        <v>30857</v>
      </c>
      <c r="F8" s="12">
        <f aca="true" t="shared" si="1" ref="F8:M8">+F9+F12+F16</f>
        <v>151697</v>
      </c>
      <c r="G8" s="12">
        <f t="shared" si="1"/>
        <v>253514</v>
      </c>
      <c r="H8" s="12">
        <f t="shared" si="1"/>
        <v>228920</v>
      </c>
      <c r="I8" s="12">
        <f t="shared" si="1"/>
        <v>205126</v>
      </c>
      <c r="J8" s="12">
        <f t="shared" si="1"/>
        <v>149648</v>
      </c>
      <c r="K8" s="12">
        <f t="shared" si="1"/>
        <v>173036</v>
      </c>
      <c r="L8" s="12">
        <f t="shared" si="1"/>
        <v>80476</v>
      </c>
      <c r="M8" s="12">
        <f t="shared" si="1"/>
        <v>49518</v>
      </c>
      <c r="N8" s="12">
        <f>SUM(B8:M8)</f>
        <v>1920782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18191</v>
      </c>
      <c r="C9" s="14">
        <v>18331</v>
      </c>
      <c r="D9" s="14">
        <v>12410</v>
      </c>
      <c r="E9" s="14">
        <v>1766</v>
      </c>
      <c r="F9" s="14">
        <v>10391</v>
      </c>
      <c r="G9" s="14">
        <v>20348</v>
      </c>
      <c r="H9" s="14">
        <v>24950</v>
      </c>
      <c r="I9" s="14">
        <v>11581</v>
      </c>
      <c r="J9" s="14">
        <v>15447</v>
      </c>
      <c r="K9" s="14">
        <v>12499</v>
      </c>
      <c r="L9" s="14">
        <v>8404</v>
      </c>
      <c r="M9" s="14">
        <v>5652</v>
      </c>
      <c r="N9" s="12">
        <f aca="true" t="shared" si="2" ref="N9:N19">SUM(B9:M9)</f>
        <v>159970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18191</v>
      </c>
      <c r="C10" s="14">
        <f>+C9-C11</f>
        <v>18331</v>
      </c>
      <c r="D10" s="14">
        <f>+D9-D11</f>
        <v>12410</v>
      </c>
      <c r="E10" s="14">
        <f>+E9-E11</f>
        <v>1766</v>
      </c>
      <c r="F10" s="14">
        <f aca="true" t="shared" si="3" ref="F10:M10">+F9-F11</f>
        <v>10391</v>
      </c>
      <c r="G10" s="14">
        <f t="shared" si="3"/>
        <v>20348</v>
      </c>
      <c r="H10" s="14">
        <f t="shared" si="3"/>
        <v>24950</v>
      </c>
      <c r="I10" s="14">
        <f t="shared" si="3"/>
        <v>11581</v>
      </c>
      <c r="J10" s="14">
        <f t="shared" si="3"/>
        <v>15447</v>
      </c>
      <c r="K10" s="14">
        <f t="shared" si="3"/>
        <v>12499</v>
      </c>
      <c r="L10" s="14">
        <f t="shared" si="3"/>
        <v>8404</v>
      </c>
      <c r="M10" s="14">
        <f t="shared" si="3"/>
        <v>5652</v>
      </c>
      <c r="N10" s="12">
        <f t="shared" si="2"/>
        <v>159970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173681</v>
      </c>
      <c r="C12" s="14">
        <f>C13+C14+C15</f>
        <v>136198</v>
      </c>
      <c r="D12" s="14">
        <f>D13+D14+D15</f>
        <v>157672</v>
      </c>
      <c r="E12" s="14">
        <f>E13+E14+E15</f>
        <v>25052</v>
      </c>
      <c r="F12" s="14">
        <f aca="true" t="shared" si="4" ref="F12:M12">F13+F14+F15</f>
        <v>120144</v>
      </c>
      <c r="G12" s="14">
        <f t="shared" si="4"/>
        <v>197713</v>
      </c>
      <c r="H12" s="14">
        <f t="shared" si="4"/>
        <v>173386</v>
      </c>
      <c r="I12" s="14">
        <f t="shared" si="4"/>
        <v>162416</v>
      </c>
      <c r="J12" s="14">
        <f t="shared" si="4"/>
        <v>112925</v>
      </c>
      <c r="K12" s="14">
        <f t="shared" si="4"/>
        <v>131922</v>
      </c>
      <c r="L12" s="14">
        <f t="shared" si="4"/>
        <v>61695</v>
      </c>
      <c r="M12" s="14">
        <f t="shared" si="4"/>
        <v>38363</v>
      </c>
      <c r="N12" s="12">
        <f t="shared" si="2"/>
        <v>1491167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82056</v>
      </c>
      <c r="C13" s="14">
        <v>65592</v>
      </c>
      <c r="D13" s="14">
        <v>74194</v>
      </c>
      <c r="E13" s="14">
        <v>11986</v>
      </c>
      <c r="F13" s="14">
        <v>55896</v>
      </c>
      <c r="G13" s="14">
        <v>94200</v>
      </c>
      <c r="H13" s="14">
        <v>86945</v>
      </c>
      <c r="I13" s="14">
        <v>79756</v>
      </c>
      <c r="J13" s="14">
        <v>53439</v>
      </c>
      <c r="K13" s="14">
        <v>62073</v>
      </c>
      <c r="L13" s="14">
        <v>28782</v>
      </c>
      <c r="M13" s="14">
        <v>17420</v>
      </c>
      <c r="N13" s="12">
        <f t="shared" si="2"/>
        <v>712339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86396</v>
      </c>
      <c r="C14" s="14">
        <v>64085</v>
      </c>
      <c r="D14" s="14">
        <v>79917</v>
      </c>
      <c r="E14" s="14">
        <v>12085</v>
      </c>
      <c r="F14" s="14">
        <v>59739</v>
      </c>
      <c r="G14" s="14">
        <v>94213</v>
      </c>
      <c r="H14" s="14">
        <v>79809</v>
      </c>
      <c r="I14" s="14">
        <v>79470</v>
      </c>
      <c r="J14" s="14">
        <v>55671</v>
      </c>
      <c r="K14" s="14">
        <v>66287</v>
      </c>
      <c r="L14" s="14">
        <v>30728</v>
      </c>
      <c r="M14" s="14">
        <v>19984</v>
      </c>
      <c r="N14" s="12">
        <f t="shared" si="2"/>
        <v>728384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5229</v>
      </c>
      <c r="C15" s="14">
        <v>6521</v>
      </c>
      <c r="D15" s="14">
        <v>3561</v>
      </c>
      <c r="E15" s="14">
        <v>981</v>
      </c>
      <c r="F15" s="14">
        <v>4509</v>
      </c>
      <c r="G15" s="14">
        <v>9300</v>
      </c>
      <c r="H15" s="14">
        <v>6632</v>
      </c>
      <c r="I15" s="14">
        <v>3190</v>
      </c>
      <c r="J15" s="14">
        <v>3815</v>
      </c>
      <c r="K15" s="14">
        <v>3562</v>
      </c>
      <c r="L15" s="14">
        <v>2185</v>
      </c>
      <c r="M15" s="14">
        <v>959</v>
      </c>
      <c r="N15" s="12">
        <f t="shared" si="2"/>
        <v>50444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33287</v>
      </c>
      <c r="C16" s="14">
        <f>C17+C18+C19</f>
        <v>22876</v>
      </c>
      <c r="D16" s="14">
        <f>D17+D18+D19</f>
        <v>25344</v>
      </c>
      <c r="E16" s="14">
        <f>E17+E18+E19</f>
        <v>4039</v>
      </c>
      <c r="F16" s="14">
        <f aca="true" t="shared" si="5" ref="F16:M16">F17+F18+F19</f>
        <v>21162</v>
      </c>
      <c r="G16" s="14">
        <f t="shared" si="5"/>
        <v>35453</v>
      </c>
      <c r="H16" s="14">
        <f t="shared" si="5"/>
        <v>30584</v>
      </c>
      <c r="I16" s="14">
        <f t="shared" si="5"/>
        <v>31129</v>
      </c>
      <c r="J16" s="14">
        <f t="shared" si="5"/>
        <v>21276</v>
      </c>
      <c r="K16" s="14">
        <f t="shared" si="5"/>
        <v>28615</v>
      </c>
      <c r="L16" s="14">
        <f t="shared" si="5"/>
        <v>10377</v>
      </c>
      <c r="M16" s="14">
        <f t="shared" si="5"/>
        <v>5503</v>
      </c>
      <c r="N16" s="12">
        <f t="shared" si="2"/>
        <v>269645</v>
      </c>
    </row>
    <row r="17" spans="1:25" ht="18.75" customHeight="1">
      <c r="A17" s="15" t="s">
        <v>16</v>
      </c>
      <c r="B17" s="14">
        <v>18255</v>
      </c>
      <c r="C17" s="14">
        <v>13349</v>
      </c>
      <c r="D17" s="14">
        <v>12477</v>
      </c>
      <c r="E17" s="14">
        <v>2242</v>
      </c>
      <c r="F17" s="14">
        <v>11396</v>
      </c>
      <c r="G17" s="14">
        <v>19492</v>
      </c>
      <c r="H17" s="14">
        <v>17049</v>
      </c>
      <c r="I17" s="14">
        <v>17668</v>
      </c>
      <c r="J17" s="14">
        <v>11659</v>
      </c>
      <c r="K17" s="14">
        <v>15886</v>
      </c>
      <c r="L17" s="14">
        <v>5870</v>
      </c>
      <c r="M17" s="14">
        <v>2987</v>
      </c>
      <c r="N17" s="12">
        <f t="shared" si="2"/>
        <v>148330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13760</v>
      </c>
      <c r="C18" s="14">
        <v>8097</v>
      </c>
      <c r="D18" s="14">
        <v>12062</v>
      </c>
      <c r="E18" s="14">
        <v>1631</v>
      </c>
      <c r="F18" s="14">
        <v>8608</v>
      </c>
      <c r="G18" s="14">
        <v>13752</v>
      </c>
      <c r="H18" s="14">
        <v>12042</v>
      </c>
      <c r="I18" s="14">
        <v>12769</v>
      </c>
      <c r="J18" s="14">
        <v>8798</v>
      </c>
      <c r="K18" s="14">
        <v>12031</v>
      </c>
      <c r="L18" s="14">
        <v>4130</v>
      </c>
      <c r="M18" s="14">
        <v>2323</v>
      </c>
      <c r="N18" s="12">
        <f t="shared" si="2"/>
        <v>110003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1272</v>
      </c>
      <c r="C19" s="14">
        <v>1430</v>
      </c>
      <c r="D19" s="14">
        <v>805</v>
      </c>
      <c r="E19" s="14">
        <v>166</v>
      </c>
      <c r="F19" s="14">
        <v>1158</v>
      </c>
      <c r="G19" s="14">
        <v>2209</v>
      </c>
      <c r="H19" s="14">
        <v>1493</v>
      </c>
      <c r="I19" s="14">
        <v>692</v>
      </c>
      <c r="J19" s="14">
        <v>819</v>
      </c>
      <c r="K19" s="14">
        <v>698</v>
      </c>
      <c r="L19" s="14">
        <v>377</v>
      </c>
      <c r="M19" s="14">
        <v>193</v>
      </c>
      <c r="N19" s="12">
        <f t="shared" si="2"/>
        <v>11312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128936</v>
      </c>
      <c r="C20" s="18">
        <f>C21+C22+C23</f>
        <v>80575</v>
      </c>
      <c r="D20" s="18">
        <f>D21+D22+D23</f>
        <v>75489</v>
      </c>
      <c r="E20" s="18">
        <f>E21+E22+E23</f>
        <v>13279</v>
      </c>
      <c r="F20" s="18">
        <f aca="true" t="shared" si="6" ref="F20:M20">F21+F22+F23</f>
        <v>64082</v>
      </c>
      <c r="G20" s="18">
        <f t="shared" si="6"/>
        <v>105894</v>
      </c>
      <c r="H20" s="18">
        <f t="shared" si="6"/>
        <v>113232</v>
      </c>
      <c r="I20" s="18">
        <f t="shared" si="6"/>
        <v>101988</v>
      </c>
      <c r="J20" s="18">
        <f t="shared" si="6"/>
        <v>68815</v>
      </c>
      <c r="K20" s="18">
        <f t="shared" si="6"/>
        <v>103287</v>
      </c>
      <c r="L20" s="18">
        <f t="shared" si="6"/>
        <v>40928</v>
      </c>
      <c r="M20" s="18">
        <f t="shared" si="6"/>
        <v>23398</v>
      </c>
      <c r="N20" s="12">
        <f aca="true" t="shared" si="7" ref="N20:N26">SUM(B20:M20)</f>
        <v>919903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65806</v>
      </c>
      <c r="C21" s="14">
        <v>44190</v>
      </c>
      <c r="D21" s="14">
        <v>39661</v>
      </c>
      <c r="E21" s="14">
        <v>7184</v>
      </c>
      <c r="F21" s="14">
        <v>33647</v>
      </c>
      <c r="G21" s="14">
        <v>57296</v>
      </c>
      <c r="H21" s="14">
        <v>63670</v>
      </c>
      <c r="I21" s="14">
        <v>55151</v>
      </c>
      <c r="J21" s="14">
        <v>36421</v>
      </c>
      <c r="K21" s="14">
        <v>53220</v>
      </c>
      <c r="L21" s="14">
        <v>21302</v>
      </c>
      <c r="M21" s="14">
        <v>11770</v>
      </c>
      <c r="N21" s="12">
        <f t="shared" si="7"/>
        <v>489318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60358</v>
      </c>
      <c r="C22" s="14">
        <v>33889</v>
      </c>
      <c r="D22" s="14">
        <v>34395</v>
      </c>
      <c r="E22" s="14">
        <v>5758</v>
      </c>
      <c r="F22" s="14">
        <v>28738</v>
      </c>
      <c r="G22" s="14">
        <v>45285</v>
      </c>
      <c r="H22" s="14">
        <v>47129</v>
      </c>
      <c r="I22" s="14">
        <v>45166</v>
      </c>
      <c r="J22" s="14">
        <v>30792</v>
      </c>
      <c r="K22" s="14">
        <v>48040</v>
      </c>
      <c r="L22" s="14">
        <v>18653</v>
      </c>
      <c r="M22" s="14">
        <v>11178</v>
      </c>
      <c r="N22" s="12">
        <f t="shared" si="7"/>
        <v>409381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2772</v>
      </c>
      <c r="C23" s="14">
        <v>2496</v>
      </c>
      <c r="D23" s="14">
        <v>1433</v>
      </c>
      <c r="E23" s="14">
        <v>337</v>
      </c>
      <c r="F23" s="14">
        <v>1697</v>
      </c>
      <c r="G23" s="14">
        <v>3313</v>
      </c>
      <c r="H23" s="14">
        <v>2433</v>
      </c>
      <c r="I23" s="14">
        <v>1671</v>
      </c>
      <c r="J23" s="14">
        <v>1602</v>
      </c>
      <c r="K23" s="14">
        <v>2027</v>
      </c>
      <c r="L23" s="14">
        <v>973</v>
      </c>
      <c r="M23" s="14">
        <v>450</v>
      </c>
      <c r="N23" s="12">
        <f t="shared" si="7"/>
        <v>21204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186728</v>
      </c>
      <c r="C24" s="14">
        <f>C25+C26</f>
        <v>140711</v>
      </c>
      <c r="D24" s="14">
        <f>D25+D26</f>
        <v>131788</v>
      </c>
      <c r="E24" s="14">
        <f>E25+E26</f>
        <v>26573</v>
      </c>
      <c r="F24" s="14">
        <f aca="true" t="shared" si="8" ref="F24:M24">F25+F26</f>
        <v>129229</v>
      </c>
      <c r="G24" s="14">
        <f t="shared" si="8"/>
        <v>193650</v>
      </c>
      <c r="H24" s="14">
        <f t="shared" si="8"/>
        <v>165291</v>
      </c>
      <c r="I24" s="14">
        <f t="shared" si="8"/>
        <v>132056</v>
      </c>
      <c r="J24" s="14">
        <f t="shared" si="8"/>
        <v>102126</v>
      </c>
      <c r="K24" s="14">
        <f t="shared" si="8"/>
        <v>114299</v>
      </c>
      <c r="L24" s="14">
        <f t="shared" si="8"/>
        <v>37989</v>
      </c>
      <c r="M24" s="14">
        <f t="shared" si="8"/>
        <v>21528</v>
      </c>
      <c r="N24" s="12">
        <f t="shared" si="7"/>
        <v>1381968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79857</v>
      </c>
      <c r="C25" s="14">
        <v>66262</v>
      </c>
      <c r="D25" s="14">
        <v>61732</v>
      </c>
      <c r="E25" s="14">
        <v>13946</v>
      </c>
      <c r="F25" s="14">
        <v>60654</v>
      </c>
      <c r="G25" s="14">
        <v>94902</v>
      </c>
      <c r="H25" s="14">
        <v>83753</v>
      </c>
      <c r="I25" s="14">
        <v>57289</v>
      </c>
      <c r="J25" s="14">
        <v>49161</v>
      </c>
      <c r="K25" s="14">
        <v>50212</v>
      </c>
      <c r="L25" s="14">
        <v>16566</v>
      </c>
      <c r="M25" s="14">
        <v>8234</v>
      </c>
      <c r="N25" s="12">
        <f t="shared" si="7"/>
        <v>642568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106871</v>
      </c>
      <c r="C26" s="14">
        <v>74449</v>
      </c>
      <c r="D26" s="14">
        <v>70056</v>
      </c>
      <c r="E26" s="14">
        <v>12627</v>
      </c>
      <c r="F26" s="14">
        <v>68575</v>
      </c>
      <c r="G26" s="14">
        <v>98748</v>
      </c>
      <c r="H26" s="14">
        <v>81538</v>
      </c>
      <c r="I26" s="14">
        <v>74767</v>
      </c>
      <c r="J26" s="14">
        <v>52965</v>
      </c>
      <c r="K26" s="14">
        <v>64087</v>
      </c>
      <c r="L26" s="14">
        <v>21423</v>
      </c>
      <c r="M26" s="14">
        <v>13294</v>
      </c>
      <c r="N26" s="12">
        <f t="shared" si="7"/>
        <v>739400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1097344.96189358</v>
      </c>
      <c r="C36" s="61">
        <f aca="true" t="shared" si="11" ref="C36:M36">C37+C38+C39+C40</f>
        <v>781646.2395754999</v>
      </c>
      <c r="D36" s="61">
        <f t="shared" si="11"/>
        <v>740876.0228851499</v>
      </c>
      <c r="E36" s="61">
        <f t="shared" si="11"/>
        <v>178395.86524559997</v>
      </c>
      <c r="F36" s="61">
        <f t="shared" si="11"/>
        <v>731039.8083864001</v>
      </c>
      <c r="G36" s="61">
        <f t="shared" si="11"/>
        <v>929255.5332000001</v>
      </c>
      <c r="H36" s="61">
        <f t="shared" si="11"/>
        <v>997942.5387</v>
      </c>
      <c r="I36" s="61">
        <f t="shared" si="11"/>
        <v>843079.2452059999</v>
      </c>
      <c r="J36" s="61">
        <f t="shared" si="11"/>
        <v>693159.1857026999</v>
      </c>
      <c r="K36" s="61">
        <f t="shared" si="11"/>
        <v>807537.3705507199</v>
      </c>
      <c r="L36" s="61">
        <f t="shared" si="11"/>
        <v>391231.14422198996</v>
      </c>
      <c r="M36" s="61">
        <f t="shared" si="11"/>
        <v>227099.28312064003</v>
      </c>
      <c r="N36" s="61">
        <f>N37+N38+N39+N40</f>
        <v>8418607.198688278</v>
      </c>
    </row>
    <row r="37" spans="1:14" ht="18.75" customHeight="1">
      <c r="A37" s="58" t="s">
        <v>55</v>
      </c>
      <c r="B37" s="55">
        <f aca="true" t="shared" si="12" ref="B37:M37">B29*B7</f>
        <v>1097438.0315999999</v>
      </c>
      <c r="C37" s="55">
        <f t="shared" si="12"/>
        <v>781593.8363999999</v>
      </c>
      <c r="D37" s="55">
        <f t="shared" si="12"/>
        <v>730825.4044</v>
      </c>
      <c r="E37" s="55">
        <f t="shared" si="12"/>
        <v>178193.75089999998</v>
      </c>
      <c r="F37" s="55">
        <f t="shared" si="12"/>
        <v>731071.952</v>
      </c>
      <c r="G37" s="55">
        <f t="shared" si="12"/>
        <v>929413.969</v>
      </c>
      <c r="H37" s="55">
        <f t="shared" si="12"/>
        <v>997886.6595</v>
      </c>
      <c r="I37" s="55">
        <f t="shared" si="12"/>
        <v>843030.732</v>
      </c>
      <c r="J37" s="55">
        <f t="shared" si="12"/>
        <v>693081.3591</v>
      </c>
      <c r="K37" s="55">
        <f t="shared" si="12"/>
        <v>807376.6118</v>
      </c>
      <c r="L37" s="55">
        <f t="shared" si="12"/>
        <v>391134.4827</v>
      </c>
      <c r="M37" s="55">
        <f t="shared" si="12"/>
        <v>227071.7092</v>
      </c>
      <c r="N37" s="57">
        <f>SUM(B37:M37)</f>
        <v>8408118.498599999</v>
      </c>
    </row>
    <row r="38" spans="1:14" ht="18.75" customHeight="1">
      <c r="A38" s="58" t="s">
        <v>56</v>
      </c>
      <c r="B38" s="55">
        <f aca="true" t="shared" si="13" ref="B38:M38">B30*B7</f>
        <v>-3350.1497064200003</v>
      </c>
      <c r="C38" s="55">
        <f t="shared" si="13"/>
        <v>-2340.1168245</v>
      </c>
      <c r="D38" s="55">
        <f t="shared" si="13"/>
        <v>-2234.9815148499997</v>
      </c>
      <c r="E38" s="55">
        <f t="shared" si="13"/>
        <v>-444.1656544</v>
      </c>
      <c r="F38" s="55">
        <f t="shared" si="13"/>
        <v>-2193.5436136000003</v>
      </c>
      <c r="G38" s="55">
        <f t="shared" si="13"/>
        <v>-2820.5958</v>
      </c>
      <c r="H38" s="55">
        <f t="shared" si="13"/>
        <v>-2841.6808</v>
      </c>
      <c r="I38" s="55">
        <f t="shared" si="13"/>
        <v>-2498.086794</v>
      </c>
      <c r="J38" s="55">
        <f t="shared" si="13"/>
        <v>-2040.7733973000002</v>
      </c>
      <c r="K38" s="55">
        <f t="shared" si="13"/>
        <v>-2441.4812492799997</v>
      </c>
      <c r="L38" s="55">
        <f t="shared" si="13"/>
        <v>-1174.4984780099999</v>
      </c>
      <c r="M38" s="55">
        <f t="shared" si="13"/>
        <v>-691.46607936</v>
      </c>
      <c r="N38" s="25">
        <f>SUM(B38:M38)</f>
        <v>-25071.539911720003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10124.2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10124.2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-69125.8</v>
      </c>
      <c r="C42" s="25">
        <f aca="true" t="shared" si="15" ref="C42:M42">+C43+C46+C54+C55</f>
        <v>-69657.8</v>
      </c>
      <c r="D42" s="25">
        <f t="shared" si="15"/>
        <v>-47158</v>
      </c>
      <c r="E42" s="25">
        <f t="shared" si="15"/>
        <v>-6710.8</v>
      </c>
      <c r="F42" s="25">
        <f t="shared" si="15"/>
        <v>-39485.8</v>
      </c>
      <c r="G42" s="25">
        <f t="shared" si="15"/>
        <v>-77322.4</v>
      </c>
      <c r="H42" s="25">
        <f t="shared" si="15"/>
        <v>-94810</v>
      </c>
      <c r="I42" s="25">
        <f t="shared" si="15"/>
        <v>-44007.8</v>
      </c>
      <c r="J42" s="25">
        <f t="shared" si="15"/>
        <v>-58698.6</v>
      </c>
      <c r="K42" s="25">
        <f t="shared" si="15"/>
        <v>-47496.2</v>
      </c>
      <c r="L42" s="25">
        <f t="shared" si="15"/>
        <v>-31935.2</v>
      </c>
      <c r="M42" s="25">
        <f t="shared" si="15"/>
        <v>-21477.6</v>
      </c>
      <c r="N42" s="25">
        <f>+N43+N46+N54+N55</f>
        <v>-607885.9999999999</v>
      </c>
    </row>
    <row r="43" spans="1:14" ht="18.75" customHeight="1">
      <c r="A43" s="17" t="s">
        <v>60</v>
      </c>
      <c r="B43" s="26">
        <f>B44+B45</f>
        <v>-69125.8</v>
      </c>
      <c r="C43" s="26">
        <f>C44+C45</f>
        <v>-69657.8</v>
      </c>
      <c r="D43" s="26">
        <f>D44+D45</f>
        <v>-47158</v>
      </c>
      <c r="E43" s="26">
        <f>E44+E45</f>
        <v>-6710.8</v>
      </c>
      <c r="F43" s="26">
        <f aca="true" t="shared" si="16" ref="F43:M43">F44+F45</f>
        <v>-39485.8</v>
      </c>
      <c r="G43" s="26">
        <f t="shared" si="16"/>
        <v>-77322.4</v>
      </c>
      <c r="H43" s="26">
        <f t="shared" si="16"/>
        <v>-94810</v>
      </c>
      <c r="I43" s="26">
        <f t="shared" si="16"/>
        <v>-44007.8</v>
      </c>
      <c r="J43" s="26">
        <f t="shared" si="16"/>
        <v>-58698.6</v>
      </c>
      <c r="K43" s="26">
        <f t="shared" si="16"/>
        <v>-47496.2</v>
      </c>
      <c r="L43" s="26">
        <f t="shared" si="16"/>
        <v>-31935.2</v>
      </c>
      <c r="M43" s="26">
        <f t="shared" si="16"/>
        <v>-21477.6</v>
      </c>
      <c r="N43" s="25">
        <f aca="true" t="shared" si="17" ref="N43:N55">SUM(B43:M43)</f>
        <v>-607885.9999999999</v>
      </c>
    </row>
    <row r="44" spans="1:25" ht="18.75" customHeight="1">
      <c r="A44" s="13" t="s">
        <v>61</v>
      </c>
      <c r="B44" s="20">
        <f>ROUND(-B9*$D$3,2)</f>
        <v>-69125.8</v>
      </c>
      <c r="C44" s="20">
        <f>ROUND(-C9*$D$3,2)</f>
        <v>-69657.8</v>
      </c>
      <c r="D44" s="20">
        <f>ROUND(-D9*$D$3,2)</f>
        <v>-47158</v>
      </c>
      <c r="E44" s="20">
        <f>ROUND(-E9*$D$3,2)</f>
        <v>-6710.8</v>
      </c>
      <c r="F44" s="20">
        <f aca="true" t="shared" si="18" ref="F44:M44">ROUND(-F9*$D$3,2)</f>
        <v>-39485.8</v>
      </c>
      <c r="G44" s="20">
        <f t="shared" si="18"/>
        <v>-77322.4</v>
      </c>
      <c r="H44" s="20">
        <f t="shared" si="18"/>
        <v>-94810</v>
      </c>
      <c r="I44" s="20">
        <f t="shared" si="18"/>
        <v>-44007.8</v>
      </c>
      <c r="J44" s="20">
        <f t="shared" si="18"/>
        <v>-58698.6</v>
      </c>
      <c r="K44" s="20">
        <f t="shared" si="18"/>
        <v>-47496.2</v>
      </c>
      <c r="L44" s="20">
        <f t="shared" si="18"/>
        <v>-31935.2</v>
      </c>
      <c r="M44" s="20">
        <f t="shared" si="18"/>
        <v>-21477.6</v>
      </c>
      <c r="N44" s="47">
        <f t="shared" si="17"/>
        <v>-607885.9999999999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1028219.1618935799</v>
      </c>
      <c r="C57" s="29">
        <f t="shared" si="21"/>
        <v>711988.4395754999</v>
      </c>
      <c r="D57" s="29">
        <f t="shared" si="21"/>
        <v>693718.0228851499</v>
      </c>
      <c r="E57" s="29">
        <f t="shared" si="21"/>
        <v>171685.06524559998</v>
      </c>
      <c r="F57" s="29">
        <f t="shared" si="21"/>
        <v>691554.0083864001</v>
      </c>
      <c r="G57" s="29">
        <f t="shared" si="21"/>
        <v>851933.1332</v>
      </c>
      <c r="H57" s="29">
        <f t="shared" si="21"/>
        <v>903132.5387</v>
      </c>
      <c r="I57" s="29">
        <f t="shared" si="21"/>
        <v>799071.4452059999</v>
      </c>
      <c r="J57" s="29">
        <f t="shared" si="21"/>
        <v>634460.5857027</v>
      </c>
      <c r="K57" s="29">
        <f t="shared" si="21"/>
        <v>760041.17055072</v>
      </c>
      <c r="L57" s="29">
        <f t="shared" si="21"/>
        <v>359295.94422198995</v>
      </c>
      <c r="M57" s="29">
        <f t="shared" si="21"/>
        <v>205621.68312064002</v>
      </c>
      <c r="N57" s="29">
        <f>SUM(B57:M57)</f>
        <v>7810721.198688279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1028219.1599999999</v>
      </c>
      <c r="C60" s="36">
        <f aca="true" t="shared" si="22" ref="C60:M60">SUM(C61:C74)</f>
        <v>711988.44</v>
      </c>
      <c r="D60" s="36">
        <f t="shared" si="22"/>
        <v>693718.02</v>
      </c>
      <c r="E60" s="36">
        <f t="shared" si="22"/>
        <v>171685.06</v>
      </c>
      <c r="F60" s="36">
        <f t="shared" si="22"/>
        <v>691554.01</v>
      </c>
      <c r="G60" s="36">
        <f t="shared" si="22"/>
        <v>851933.13</v>
      </c>
      <c r="H60" s="36">
        <f t="shared" si="22"/>
        <v>903132.54</v>
      </c>
      <c r="I60" s="36">
        <f t="shared" si="22"/>
        <v>799071.44</v>
      </c>
      <c r="J60" s="36">
        <f t="shared" si="22"/>
        <v>634460.59</v>
      </c>
      <c r="K60" s="36">
        <f t="shared" si="22"/>
        <v>760041.17</v>
      </c>
      <c r="L60" s="36">
        <f t="shared" si="22"/>
        <v>359295.94</v>
      </c>
      <c r="M60" s="36">
        <f t="shared" si="22"/>
        <v>205621.68</v>
      </c>
      <c r="N60" s="29">
        <f>SUM(N61:N74)</f>
        <v>7810721.180000001</v>
      </c>
    </row>
    <row r="61" spans="1:15" ht="18.75" customHeight="1">
      <c r="A61" s="17" t="s">
        <v>75</v>
      </c>
      <c r="B61" s="36">
        <v>202109.05</v>
      </c>
      <c r="C61" s="36">
        <v>211577.68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413686.73</v>
      </c>
      <c r="O61"/>
    </row>
    <row r="62" spans="1:15" ht="18.75" customHeight="1">
      <c r="A62" s="17" t="s">
        <v>76</v>
      </c>
      <c r="B62" s="36">
        <v>826110.11</v>
      </c>
      <c r="C62" s="36">
        <v>500410.76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1326520.87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693718.02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693718.02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171685.06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171685.06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691554.01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691554.01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851933.13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851933.13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698863.09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698863.09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204269.45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204269.45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799071.44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799071.44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634460.59</v>
      </c>
      <c r="K70" s="35">
        <v>0</v>
      </c>
      <c r="L70" s="35">
        <v>0</v>
      </c>
      <c r="M70" s="35">
        <v>0</v>
      </c>
      <c r="N70" s="29">
        <f t="shared" si="23"/>
        <v>634460.59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760041.17</v>
      </c>
      <c r="L71" s="35">
        <v>0</v>
      </c>
      <c r="M71" s="62"/>
      <c r="N71" s="26">
        <f t="shared" si="23"/>
        <v>760041.17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359295.94</v>
      </c>
      <c r="M72" s="35">
        <v>0</v>
      </c>
      <c r="N72" s="29">
        <f t="shared" si="23"/>
        <v>359295.94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205621.68</v>
      </c>
      <c r="N73" s="26">
        <f t="shared" si="23"/>
        <v>205621.68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2.2679093680116162</v>
      </c>
      <c r="C78" s="45">
        <v>2.227763325746882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1.9785448272000359</v>
      </c>
      <c r="C79" s="45">
        <v>1.866058833913864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1.8146172809369436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2.522958396322957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2.118906832265919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1.6802135276951062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1.9769529637955514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1.9327190061609256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1.9197104656647765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2.1621427613009176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2.067311545562513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2.454506435175886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2.40459196053365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2016-10-17T18:01:56Z</dcterms:modified>
  <cp:category/>
  <cp:version/>
  <cp:contentType/>
  <cp:contentStatus/>
</cp:coreProperties>
</file>