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<sst xmlns="http://schemas.openxmlformats.org/spreadsheetml/2006/main" count="105" uniqueCount="103">
  <si>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</si>
  <si>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</si>
  <si>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</si>
  <si>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</si>
  <si>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</si>
  <si>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</si>
  <si>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</si>
  <si>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</si>
  <si>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</si>
  <si>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</si>
  <si>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</si>
  <si>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</si>
  <si>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</si>
  <si>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</si>
  <si>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</si>
  <si>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</si>
  <si>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</si>
  <si>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</si>
  <si>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</si>
  <si>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</si>
  <si>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</si>
  <si>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</si>
  <si>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</si>
  <si>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</si>
  <si>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</si>
  <si>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</si>
  <si>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</si>
  <si>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</si>
  <si>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</si>
  <si>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</si>
  <si>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</si>
  <si>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</si>
  <si>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</si>
  <si>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</si>
  <si>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</si>
  <si>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</si>
  <si>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</si>
  <si>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</si>
  <si>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</si>
  <si>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</si>
  <si>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</si>
  <si>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</si>
  <si>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</si>
  <si>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</si>
  <si>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</si>
  <si>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</si>
  <si>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</si>
  <si>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</si>
  <si>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</si>
  <si>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</si>
  <si>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</si>
  <si>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</si>
  <si>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</si>
  <si>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</si>
  <si>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</si>
  <si>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</si>
  <si>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</si>
  <si>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</si>
  <si>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</si>
  <si>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</si>
  <si>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</si>
  <si>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</si>
  <si>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</si>
  <si>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</si>
  <si>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</si>
  <si>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</si>
  <si>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</si>
  <si>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</si>
  <si>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</si>
  <si>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</si>
  <si>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</si>
  <si>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</si>
  <si>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</si>
  <si>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</si>
  <si>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</si>
  <si>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</si>
  <si>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</si>
  <si>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</si>
  <si>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</si>
  <si>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</si>
  <si>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</si>
  <si>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</si>
  <si>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</si>
  <si>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</si>
  <si>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</si>
  <si>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</si>
  <si>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</si>
  <si>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</si>
  <si>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</si>
  <si>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</si>
  <si>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</si>
  <si>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</si>
  <si>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</si>
  <si>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</si>
  <si>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</si>
  <si>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</si>
  <si>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</si>
  <si>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</si>
  <si>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</si>
  <si>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</si>
  <si>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</si>
  <si>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</si>
  <si>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04/10/16 - VENCIMENTO 17/10/16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</si>
</sst>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524243</v>
      </c>
      <c r="C7" s="10">
        <f>C8+C20+C24</f>
        <v>386701</v>
      </c>
      <c r="D7" s="10">
        <f>D8+D20+D24</f>
        <v>391458</v>
      </c>
      <c r="E7" s="10">
        <f>E8+E20+E24</f>
        <v>68140</v>
      </c>
      <c r="F7" s="10">
        <f aca="true" t="shared" si="0" ref="F7:M7">F8+F20+F24</f>
        <v>336897</v>
      </c>
      <c r="G7" s="10">
        <f t="shared" si="0"/>
        <v>538586</v>
      </c>
      <c r="H7" s="10">
        <f t="shared" si="0"/>
        <v>491092</v>
      </c>
      <c r="I7" s="10">
        <f t="shared" si="0"/>
        <v>426307</v>
      </c>
      <c r="J7" s="10">
        <f t="shared" si="0"/>
        <v>308065</v>
      </c>
      <c r="K7" s="10">
        <f t="shared" si="0"/>
        <v>376754</v>
      </c>
      <c r="L7" s="10">
        <f t="shared" si="0"/>
        <v>155396</v>
      </c>
      <c r="M7" s="10">
        <f t="shared" si="0"/>
        <v>92286</v>
      </c>
      <c r="N7" s="10">
        <f>+N8+N20+N24</f>
        <v>4095925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218432</v>
      </c>
      <c r="C8" s="12">
        <f>+C9+C12+C16</f>
        <v>172652</v>
      </c>
      <c r="D8" s="12">
        <f>+D9+D12+D16</f>
        <v>190696</v>
      </c>
      <c r="E8" s="12">
        <f>+E9+E12+E16</f>
        <v>29396</v>
      </c>
      <c r="F8" s="12">
        <f aca="true" t="shared" si="1" ref="F8:M8">+F9+F12+F16</f>
        <v>148533</v>
      </c>
      <c r="G8" s="12">
        <f t="shared" si="1"/>
        <v>248764</v>
      </c>
      <c r="H8" s="12">
        <f t="shared" si="1"/>
        <v>222229</v>
      </c>
      <c r="I8" s="12">
        <f t="shared" si="1"/>
        <v>200528</v>
      </c>
      <c r="J8" s="12">
        <f t="shared" si="1"/>
        <v>144501</v>
      </c>
      <c r="K8" s="12">
        <f t="shared" si="1"/>
        <v>167023</v>
      </c>
      <c r="L8" s="12">
        <f t="shared" si="1"/>
        <v>78553</v>
      </c>
      <c r="M8" s="12">
        <f t="shared" si="1"/>
        <v>48252</v>
      </c>
      <c r="N8" s="12">
        <f>SUM(B8:M8)</f>
        <v>1869559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17981</v>
      </c>
      <c r="C9" s="14">
        <v>18032</v>
      </c>
      <c r="D9" s="14">
        <v>12465</v>
      </c>
      <c r="E9" s="14">
        <v>1739</v>
      </c>
      <c r="F9" s="14">
        <v>10306</v>
      </c>
      <c r="G9" s="14">
        <v>20057</v>
      </c>
      <c r="H9" s="14">
        <v>24535</v>
      </c>
      <c r="I9" s="14">
        <v>11441</v>
      </c>
      <c r="J9" s="14">
        <v>15465</v>
      </c>
      <c r="K9" s="14">
        <v>12344</v>
      </c>
      <c r="L9" s="14">
        <v>8339</v>
      </c>
      <c r="M9" s="14">
        <v>5379</v>
      </c>
      <c r="N9" s="12">
        <f aca="true" t="shared" si="2" ref="N9:N19">SUM(B9:M9)</f>
        <v>158083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17981</v>
      </c>
      <c r="C10" s="14">
        <f>+C9-C11</f>
        <v>18032</v>
      </c>
      <c r="D10" s="14">
        <f>+D9-D11</f>
        <v>12465</v>
      </c>
      <c r="E10" s="14">
        <f>+E9-E11</f>
        <v>1739</v>
      </c>
      <c r="F10" s="14">
        <f aca="true" t="shared" si="3" ref="F10:M10">+F9-F11</f>
        <v>10306</v>
      </c>
      <c r="G10" s="14">
        <f t="shared" si="3"/>
        <v>20057</v>
      </c>
      <c r="H10" s="14">
        <f t="shared" si="3"/>
        <v>24535</v>
      </c>
      <c r="I10" s="14">
        <f t="shared" si="3"/>
        <v>11441</v>
      </c>
      <c r="J10" s="14">
        <f t="shared" si="3"/>
        <v>15465</v>
      </c>
      <c r="K10" s="14">
        <f t="shared" si="3"/>
        <v>12344</v>
      </c>
      <c r="L10" s="14">
        <f t="shared" si="3"/>
        <v>8339</v>
      </c>
      <c r="M10" s="14">
        <f t="shared" si="3"/>
        <v>5379</v>
      </c>
      <c r="N10" s="12">
        <f t="shared" si="2"/>
        <v>158083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168293</v>
      </c>
      <c r="C12" s="14">
        <f>C13+C14+C15</f>
        <v>132439</v>
      </c>
      <c r="D12" s="14">
        <f>D13+D14+D15</f>
        <v>154074</v>
      </c>
      <c r="E12" s="14">
        <f>E13+E14+E15</f>
        <v>23724</v>
      </c>
      <c r="F12" s="14">
        <f aca="true" t="shared" si="4" ref="F12:M12">F13+F14+F15</f>
        <v>117407</v>
      </c>
      <c r="G12" s="14">
        <f t="shared" si="4"/>
        <v>193801</v>
      </c>
      <c r="H12" s="14">
        <f t="shared" si="4"/>
        <v>168108</v>
      </c>
      <c r="I12" s="14">
        <f t="shared" si="4"/>
        <v>158462</v>
      </c>
      <c r="J12" s="14">
        <f t="shared" si="4"/>
        <v>108902</v>
      </c>
      <c r="K12" s="14">
        <f t="shared" si="4"/>
        <v>126722</v>
      </c>
      <c r="L12" s="14">
        <f t="shared" si="4"/>
        <v>60204</v>
      </c>
      <c r="M12" s="14">
        <f t="shared" si="4"/>
        <v>37449</v>
      </c>
      <c r="N12" s="12">
        <f t="shared" si="2"/>
        <v>1449585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78921</v>
      </c>
      <c r="C13" s="14">
        <v>63895</v>
      </c>
      <c r="D13" s="14">
        <v>72329</v>
      </c>
      <c r="E13" s="14">
        <v>11250</v>
      </c>
      <c r="F13" s="14">
        <v>54609</v>
      </c>
      <c r="G13" s="14">
        <v>92146</v>
      </c>
      <c r="H13" s="14">
        <v>84069</v>
      </c>
      <c r="I13" s="14">
        <v>77744</v>
      </c>
      <c r="J13" s="14">
        <v>51222</v>
      </c>
      <c r="K13" s="14">
        <v>59294</v>
      </c>
      <c r="L13" s="14">
        <v>27958</v>
      </c>
      <c r="M13" s="14">
        <v>16953</v>
      </c>
      <c r="N13" s="12">
        <f t="shared" si="2"/>
        <v>690390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84263</v>
      </c>
      <c r="C14" s="14">
        <v>62297</v>
      </c>
      <c r="D14" s="14">
        <v>78223</v>
      </c>
      <c r="E14" s="14">
        <v>11498</v>
      </c>
      <c r="F14" s="14">
        <v>58403</v>
      </c>
      <c r="G14" s="14">
        <v>92592</v>
      </c>
      <c r="H14" s="14">
        <v>77557</v>
      </c>
      <c r="I14" s="14">
        <v>77623</v>
      </c>
      <c r="J14" s="14">
        <v>53962</v>
      </c>
      <c r="K14" s="14">
        <v>63955</v>
      </c>
      <c r="L14" s="14">
        <v>30052</v>
      </c>
      <c r="M14" s="14">
        <v>19555</v>
      </c>
      <c r="N14" s="12">
        <f t="shared" si="2"/>
        <v>709980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5109</v>
      </c>
      <c r="C15" s="14">
        <v>6247</v>
      </c>
      <c r="D15" s="14">
        <v>3522</v>
      </c>
      <c r="E15" s="14">
        <v>976</v>
      </c>
      <c r="F15" s="14">
        <v>4395</v>
      </c>
      <c r="G15" s="14">
        <v>9063</v>
      </c>
      <c r="H15" s="14">
        <v>6482</v>
      </c>
      <c r="I15" s="14">
        <v>3095</v>
      </c>
      <c r="J15" s="14">
        <v>3718</v>
      </c>
      <c r="K15" s="14">
        <v>3473</v>
      </c>
      <c r="L15" s="14">
        <v>2194</v>
      </c>
      <c r="M15" s="14">
        <v>941</v>
      </c>
      <c r="N15" s="12">
        <f t="shared" si="2"/>
        <v>49215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32158</v>
      </c>
      <c r="C16" s="14">
        <f>C17+C18+C19</f>
        <v>22181</v>
      </c>
      <c r="D16" s="14">
        <f>D17+D18+D19</f>
        <v>24157</v>
      </c>
      <c r="E16" s="14">
        <f>E17+E18+E19</f>
        <v>3933</v>
      </c>
      <c r="F16" s="14">
        <f aca="true" t="shared" si="5" ref="F16:M16">F17+F18+F19</f>
        <v>20820</v>
      </c>
      <c r="G16" s="14">
        <f t="shared" si="5"/>
        <v>34906</v>
      </c>
      <c r="H16" s="14">
        <f t="shared" si="5"/>
        <v>29586</v>
      </c>
      <c r="I16" s="14">
        <f t="shared" si="5"/>
        <v>30625</v>
      </c>
      <c r="J16" s="14">
        <f t="shared" si="5"/>
        <v>20134</v>
      </c>
      <c r="K16" s="14">
        <f t="shared" si="5"/>
        <v>27957</v>
      </c>
      <c r="L16" s="14">
        <f t="shared" si="5"/>
        <v>10010</v>
      </c>
      <c r="M16" s="14">
        <f t="shared" si="5"/>
        <v>5424</v>
      </c>
      <c r="N16" s="12">
        <f t="shared" si="2"/>
        <v>261891</v>
      </c>
    </row>
    <row r="17" spans="1:25" ht="18.75" customHeight="1">
      <c r="A17" s="15" t="s">
        <v>16</v>
      </c>
      <c r="B17" s="14">
        <v>17818</v>
      </c>
      <c r="C17" s="14">
        <v>13004</v>
      </c>
      <c r="D17" s="14">
        <v>11800</v>
      </c>
      <c r="E17" s="14">
        <v>2201</v>
      </c>
      <c r="F17" s="14">
        <v>11280</v>
      </c>
      <c r="G17" s="14">
        <v>19202</v>
      </c>
      <c r="H17" s="14">
        <v>16431</v>
      </c>
      <c r="I17" s="14">
        <v>17288</v>
      </c>
      <c r="J17" s="14">
        <v>11030</v>
      </c>
      <c r="K17" s="14">
        <v>15504</v>
      </c>
      <c r="L17" s="14">
        <v>5647</v>
      </c>
      <c r="M17" s="14">
        <v>2952</v>
      </c>
      <c r="N17" s="12">
        <f t="shared" si="2"/>
        <v>144157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13148</v>
      </c>
      <c r="C18" s="14">
        <v>7728</v>
      </c>
      <c r="D18" s="14">
        <v>11564</v>
      </c>
      <c r="E18" s="14">
        <v>1573</v>
      </c>
      <c r="F18" s="14">
        <v>8357</v>
      </c>
      <c r="G18" s="14">
        <v>13520</v>
      </c>
      <c r="H18" s="14">
        <v>11700</v>
      </c>
      <c r="I18" s="14">
        <v>12651</v>
      </c>
      <c r="J18" s="14">
        <v>8367</v>
      </c>
      <c r="K18" s="14">
        <v>11769</v>
      </c>
      <c r="L18" s="14">
        <v>4018</v>
      </c>
      <c r="M18" s="14">
        <v>2292</v>
      </c>
      <c r="N18" s="12">
        <f t="shared" si="2"/>
        <v>106687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1192</v>
      </c>
      <c r="C19" s="14">
        <v>1449</v>
      </c>
      <c r="D19" s="14">
        <v>793</v>
      </c>
      <c r="E19" s="14">
        <v>159</v>
      </c>
      <c r="F19" s="14">
        <v>1183</v>
      </c>
      <c r="G19" s="14">
        <v>2184</v>
      </c>
      <c r="H19" s="14">
        <v>1455</v>
      </c>
      <c r="I19" s="14">
        <v>686</v>
      </c>
      <c r="J19" s="14">
        <v>737</v>
      </c>
      <c r="K19" s="14">
        <v>684</v>
      </c>
      <c r="L19" s="14">
        <v>345</v>
      </c>
      <c r="M19" s="14">
        <v>180</v>
      </c>
      <c r="N19" s="12">
        <f t="shared" si="2"/>
        <v>11047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124573</v>
      </c>
      <c r="C20" s="18">
        <f>C21+C22+C23</f>
        <v>78187</v>
      </c>
      <c r="D20" s="18">
        <f>D21+D22+D23</f>
        <v>73467</v>
      </c>
      <c r="E20" s="18">
        <f>E21+E22+E23</f>
        <v>12889</v>
      </c>
      <c r="F20" s="18">
        <f aca="true" t="shared" si="6" ref="F20:M20">F21+F22+F23</f>
        <v>62517</v>
      </c>
      <c r="G20" s="18">
        <f t="shared" si="6"/>
        <v>102311</v>
      </c>
      <c r="H20" s="18">
        <f t="shared" si="6"/>
        <v>109170</v>
      </c>
      <c r="I20" s="18">
        <f t="shared" si="6"/>
        <v>99003</v>
      </c>
      <c r="J20" s="18">
        <f t="shared" si="6"/>
        <v>66574</v>
      </c>
      <c r="K20" s="18">
        <f t="shared" si="6"/>
        <v>100227</v>
      </c>
      <c r="L20" s="18">
        <f t="shared" si="6"/>
        <v>39563</v>
      </c>
      <c r="M20" s="18">
        <f t="shared" si="6"/>
        <v>22853</v>
      </c>
      <c r="N20" s="12">
        <f aca="true" t="shared" si="7" ref="N20:N26">SUM(B20:M20)</f>
        <v>891334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63215</v>
      </c>
      <c r="C21" s="14">
        <v>42695</v>
      </c>
      <c r="D21" s="14">
        <v>38059</v>
      </c>
      <c r="E21" s="14">
        <v>6864</v>
      </c>
      <c r="F21" s="14">
        <v>32301</v>
      </c>
      <c r="G21" s="14">
        <v>55294</v>
      </c>
      <c r="H21" s="14">
        <v>61410</v>
      </c>
      <c r="I21" s="14">
        <v>53498</v>
      </c>
      <c r="J21" s="14">
        <v>35015</v>
      </c>
      <c r="K21" s="14">
        <v>51653</v>
      </c>
      <c r="L21" s="14">
        <v>20580</v>
      </c>
      <c r="M21" s="14">
        <v>11602</v>
      </c>
      <c r="N21" s="12">
        <f t="shared" si="7"/>
        <v>472186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58675</v>
      </c>
      <c r="C22" s="14">
        <v>33030</v>
      </c>
      <c r="D22" s="14">
        <v>34011</v>
      </c>
      <c r="E22" s="14">
        <v>5656</v>
      </c>
      <c r="F22" s="14">
        <v>28614</v>
      </c>
      <c r="G22" s="14">
        <v>43868</v>
      </c>
      <c r="H22" s="14">
        <v>45310</v>
      </c>
      <c r="I22" s="14">
        <v>43851</v>
      </c>
      <c r="J22" s="14">
        <v>30024</v>
      </c>
      <c r="K22" s="14">
        <v>46665</v>
      </c>
      <c r="L22" s="14">
        <v>18091</v>
      </c>
      <c r="M22" s="14">
        <v>10816</v>
      </c>
      <c r="N22" s="12">
        <f t="shared" si="7"/>
        <v>398611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2683</v>
      </c>
      <c r="C23" s="14">
        <v>2462</v>
      </c>
      <c r="D23" s="14">
        <v>1397</v>
      </c>
      <c r="E23" s="14">
        <v>369</v>
      </c>
      <c r="F23" s="14">
        <v>1602</v>
      </c>
      <c r="G23" s="14">
        <v>3149</v>
      </c>
      <c r="H23" s="14">
        <v>2450</v>
      </c>
      <c r="I23" s="14">
        <v>1654</v>
      </c>
      <c r="J23" s="14">
        <v>1535</v>
      </c>
      <c r="K23" s="14">
        <v>1909</v>
      </c>
      <c r="L23" s="14">
        <v>892</v>
      </c>
      <c r="M23" s="14">
        <v>435</v>
      </c>
      <c r="N23" s="12">
        <f t="shared" si="7"/>
        <v>20537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181238</v>
      </c>
      <c r="C24" s="14">
        <f>C25+C26</f>
        <v>135862</v>
      </c>
      <c r="D24" s="14">
        <f>D25+D26</f>
        <v>127295</v>
      </c>
      <c r="E24" s="14">
        <f>E25+E26</f>
        <v>25855</v>
      </c>
      <c r="F24" s="14">
        <f aca="true" t="shared" si="8" ref="F24:M24">F25+F26</f>
        <v>125847</v>
      </c>
      <c r="G24" s="14">
        <f t="shared" si="8"/>
        <v>187511</v>
      </c>
      <c r="H24" s="14">
        <f t="shared" si="8"/>
        <v>159693</v>
      </c>
      <c r="I24" s="14">
        <f t="shared" si="8"/>
        <v>126776</v>
      </c>
      <c r="J24" s="14">
        <f t="shared" si="8"/>
        <v>96990</v>
      </c>
      <c r="K24" s="14">
        <f t="shared" si="8"/>
        <v>109504</v>
      </c>
      <c r="L24" s="14">
        <f t="shared" si="8"/>
        <v>37280</v>
      </c>
      <c r="M24" s="14">
        <f t="shared" si="8"/>
        <v>21181</v>
      </c>
      <c r="N24" s="12">
        <f t="shared" si="7"/>
        <v>1335032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75765</v>
      </c>
      <c r="C25" s="14">
        <v>63470</v>
      </c>
      <c r="D25" s="14">
        <v>58325</v>
      </c>
      <c r="E25" s="14">
        <v>13105</v>
      </c>
      <c r="F25" s="14">
        <v>57444</v>
      </c>
      <c r="G25" s="14">
        <v>90659</v>
      </c>
      <c r="H25" s="14">
        <v>79905</v>
      </c>
      <c r="I25" s="14">
        <v>54269</v>
      </c>
      <c r="J25" s="14">
        <v>46126</v>
      </c>
      <c r="K25" s="14">
        <v>46763</v>
      </c>
      <c r="L25" s="14">
        <v>16174</v>
      </c>
      <c r="M25" s="14">
        <v>7894</v>
      </c>
      <c r="N25" s="12">
        <f t="shared" si="7"/>
        <v>609899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105473</v>
      </c>
      <c r="C26" s="14">
        <v>72392</v>
      </c>
      <c r="D26" s="14">
        <v>68970</v>
      </c>
      <c r="E26" s="14">
        <v>12750</v>
      </c>
      <c r="F26" s="14">
        <v>68403</v>
      </c>
      <c r="G26" s="14">
        <v>96852</v>
      </c>
      <c r="H26" s="14">
        <v>79788</v>
      </c>
      <c r="I26" s="14">
        <v>72507</v>
      </c>
      <c r="J26" s="14">
        <v>50864</v>
      </c>
      <c r="K26" s="14">
        <v>62741</v>
      </c>
      <c r="L26" s="14">
        <v>21106</v>
      </c>
      <c r="M26" s="14">
        <v>13287</v>
      </c>
      <c r="N26" s="12">
        <f t="shared" si="7"/>
        <v>725133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1063803.53136678</v>
      </c>
      <c r="C36" s="61">
        <f aca="true" t="shared" si="11" ref="C36:M36">C37+C38+C39+C40</f>
        <v>758211.4188804999</v>
      </c>
      <c r="D36" s="61">
        <f t="shared" si="11"/>
        <v>720531.0060729</v>
      </c>
      <c r="E36" s="61">
        <f t="shared" si="11"/>
        <v>171937.86577599996</v>
      </c>
      <c r="F36" s="61">
        <f t="shared" si="11"/>
        <v>713904.16871885</v>
      </c>
      <c r="G36" s="61">
        <f t="shared" si="11"/>
        <v>905009.1444000001</v>
      </c>
      <c r="H36" s="61">
        <f t="shared" si="11"/>
        <v>965879.8628</v>
      </c>
      <c r="I36" s="61">
        <f t="shared" si="11"/>
        <v>818460.5977226</v>
      </c>
      <c r="J36" s="61">
        <f t="shared" si="11"/>
        <v>666163.2741295</v>
      </c>
      <c r="K36" s="61">
        <f t="shared" si="11"/>
        <v>778960.27967904</v>
      </c>
      <c r="L36" s="61">
        <f t="shared" si="11"/>
        <v>381452.35809627996</v>
      </c>
      <c r="M36" s="61">
        <f t="shared" si="11"/>
        <v>221926.60338816</v>
      </c>
      <c r="N36" s="61">
        <f>N37+N38+N39+N40</f>
        <v>8166240.11103061</v>
      </c>
    </row>
    <row r="37" spans="1:14" ht="18.75" customHeight="1">
      <c r="A37" s="58" t="s">
        <v>55</v>
      </c>
      <c r="B37" s="55">
        <f aca="true" t="shared" si="12" ref="B37:M37">B29*B7</f>
        <v>1063793.8956</v>
      </c>
      <c r="C37" s="55">
        <f t="shared" si="12"/>
        <v>758088.6403999999</v>
      </c>
      <c r="D37" s="55">
        <f t="shared" si="12"/>
        <v>710417.9784</v>
      </c>
      <c r="E37" s="55">
        <f t="shared" si="12"/>
        <v>171719.61399999997</v>
      </c>
      <c r="F37" s="55">
        <f t="shared" si="12"/>
        <v>713884.743</v>
      </c>
      <c r="G37" s="55">
        <f t="shared" si="12"/>
        <v>905093.773</v>
      </c>
      <c r="H37" s="55">
        <f t="shared" si="12"/>
        <v>965732.418</v>
      </c>
      <c r="I37" s="55">
        <f t="shared" si="12"/>
        <v>818338.9172</v>
      </c>
      <c r="J37" s="55">
        <f t="shared" si="12"/>
        <v>666005.7235000001</v>
      </c>
      <c r="K37" s="55">
        <f t="shared" si="12"/>
        <v>778712.8426</v>
      </c>
      <c r="L37" s="55">
        <f t="shared" si="12"/>
        <v>381326.24439999997</v>
      </c>
      <c r="M37" s="55">
        <f t="shared" si="12"/>
        <v>221883.2298</v>
      </c>
      <c r="N37" s="57">
        <f>SUM(B37:M37)</f>
        <v>8154998.0199</v>
      </c>
    </row>
    <row r="38" spans="1:14" ht="18.75" customHeight="1">
      <c r="A38" s="58" t="s">
        <v>56</v>
      </c>
      <c r="B38" s="55">
        <f aca="true" t="shared" si="13" ref="B38:M38">B30*B7</f>
        <v>-3247.44423322</v>
      </c>
      <c r="C38" s="55">
        <f t="shared" si="13"/>
        <v>-2269.7415195</v>
      </c>
      <c r="D38" s="55">
        <f t="shared" si="13"/>
        <v>-2172.5723270999997</v>
      </c>
      <c r="E38" s="55">
        <f t="shared" si="13"/>
        <v>-428.028224</v>
      </c>
      <c r="F38" s="55">
        <f t="shared" si="13"/>
        <v>-2141.97428115</v>
      </c>
      <c r="G38" s="55">
        <f t="shared" si="13"/>
        <v>-2746.7886000000003</v>
      </c>
      <c r="H38" s="55">
        <f t="shared" si="13"/>
        <v>-2750.1152</v>
      </c>
      <c r="I38" s="55">
        <f t="shared" si="13"/>
        <v>-2424.9194774000002</v>
      </c>
      <c r="J38" s="55">
        <f t="shared" si="13"/>
        <v>-1961.0493705000001</v>
      </c>
      <c r="K38" s="55">
        <f t="shared" si="13"/>
        <v>-2354.80292096</v>
      </c>
      <c r="L38" s="55">
        <f t="shared" si="13"/>
        <v>-1145.04630372</v>
      </c>
      <c r="M38" s="55">
        <f t="shared" si="13"/>
        <v>-675.66641184</v>
      </c>
      <c r="N38" s="25">
        <f>SUM(B38:M38)</f>
        <v>-24318.14886939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-68327.8</v>
      </c>
      <c r="C42" s="25">
        <f aca="true" t="shared" si="15" ref="C42:M42">+C43+C46+C54+C55</f>
        <v>-68521.6</v>
      </c>
      <c r="D42" s="25">
        <f t="shared" si="15"/>
        <v>-47367</v>
      </c>
      <c r="E42" s="25">
        <f t="shared" si="15"/>
        <v>-6608.2</v>
      </c>
      <c r="F42" s="25">
        <f t="shared" si="15"/>
        <v>-39162.8</v>
      </c>
      <c r="G42" s="25">
        <f t="shared" si="15"/>
        <v>-76216.6</v>
      </c>
      <c r="H42" s="25">
        <f t="shared" si="15"/>
        <v>-93233</v>
      </c>
      <c r="I42" s="25">
        <f t="shared" si="15"/>
        <v>-43475.8</v>
      </c>
      <c r="J42" s="25">
        <f t="shared" si="15"/>
        <v>-58767</v>
      </c>
      <c r="K42" s="25">
        <f t="shared" si="15"/>
        <v>-46907.2</v>
      </c>
      <c r="L42" s="25">
        <f t="shared" si="15"/>
        <v>-31688.2</v>
      </c>
      <c r="M42" s="25">
        <f t="shared" si="15"/>
        <v>-20440.2</v>
      </c>
      <c r="N42" s="25">
        <f>+N43+N46+N54+N55</f>
        <v>-600715.3999999999</v>
      </c>
    </row>
    <row r="43" spans="1:14" ht="18.75" customHeight="1">
      <c r="A43" s="17" t="s">
        <v>60</v>
      </c>
      <c r="B43" s="26">
        <f>B44+B45</f>
        <v>-68327.8</v>
      </c>
      <c r="C43" s="26">
        <f>C44+C45</f>
        <v>-68521.6</v>
      </c>
      <c r="D43" s="26">
        <f>D44+D45</f>
        <v>-47367</v>
      </c>
      <c r="E43" s="26">
        <f>E44+E45</f>
        <v>-6608.2</v>
      </c>
      <c r="F43" s="26">
        <f aca="true" t="shared" si="16" ref="F43:M43">F44+F45</f>
        <v>-39162.8</v>
      </c>
      <c r="G43" s="26">
        <f t="shared" si="16"/>
        <v>-76216.6</v>
      </c>
      <c r="H43" s="26">
        <f t="shared" si="16"/>
        <v>-93233</v>
      </c>
      <c r="I43" s="26">
        <f t="shared" si="16"/>
        <v>-43475.8</v>
      </c>
      <c r="J43" s="26">
        <f t="shared" si="16"/>
        <v>-58767</v>
      </c>
      <c r="K43" s="26">
        <f t="shared" si="16"/>
        <v>-46907.2</v>
      </c>
      <c r="L43" s="26">
        <f t="shared" si="16"/>
        <v>-31688.2</v>
      </c>
      <c r="M43" s="26">
        <f t="shared" si="16"/>
        <v>-20440.2</v>
      </c>
      <c r="N43" s="25">
        <f aca="true" t="shared" si="17" ref="N43:N55">SUM(B43:M43)</f>
        <v>-600715.3999999999</v>
      </c>
    </row>
    <row r="44" spans="1:25" ht="18.75" customHeight="1">
      <c r="A44" s="13" t="s">
        <v>61</v>
      </c>
      <c r="B44" s="20">
        <f>ROUND(-B9*$D$3,2)</f>
        <v>-68327.8</v>
      </c>
      <c r="C44" s="20">
        <f>ROUND(-C9*$D$3,2)</f>
        <v>-68521.6</v>
      </c>
      <c r="D44" s="20">
        <f>ROUND(-D9*$D$3,2)</f>
        <v>-47367</v>
      </c>
      <c r="E44" s="20">
        <f>ROUND(-E9*$D$3,2)</f>
        <v>-6608.2</v>
      </c>
      <c r="F44" s="20">
        <f aca="true" t="shared" si="18" ref="F44:M44">ROUND(-F9*$D$3,2)</f>
        <v>-39162.8</v>
      </c>
      <c r="G44" s="20">
        <f t="shared" si="18"/>
        <v>-76216.6</v>
      </c>
      <c r="H44" s="20">
        <f t="shared" si="18"/>
        <v>-93233</v>
      </c>
      <c r="I44" s="20">
        <f t="shared" si="18"/>
        <v>-43475.8</v>
      </c>
      <c r="J44" s="20">
        <f t="shared" si="18"/>
        <v>-58767</v>
      </c>
      <c r="K44" s="20">
        <f t="shared" si="18"/>
        <v>-46907.2</v>
      </c>
      <c r="L44" s="20">
        <f t="shared" si="18"/>
        <v>-31688.2</v>
      </c>
      <c r="M44" s="20">
        <f t="shared" si="18"/>
        <v>-20440.2</v>
      </c>
      <c r="N44" s="47">
        <f t="shared" si="17"/>
        <v>-600715.3999999999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995475.7313667799</v>
      </c>
      <c r="C57" s="29">
        <f t="shared" si="21"/>
        <v>689689.8188804999</v>
      </c>
      <c r="D57" s="29">
        <f t="shared" si="21"/>
        <v>673164.0060729</v>
      </c>
      <c r="E57" s="29">
        <f t="shared" si="21"/>
        <v>165329.66577599995</v>
      </c>
      <c r="F57" s="29">
        <f t="shared" si="21"/>
        <v>674741.36871885</v>
      </c>
      <c r="G57" s="29">
        <f t="shared" si="21"/>
        <v>828792.5444000001</v>
      </c>
      <c r="H57" s="29">
        <f t="shared" si="21"/>
        <v>872646.8628</v>
      </c>
      <c r="I57" s="29">
        <f t="shared" si="21"/>
        <v>774984.7977225999</v>
      </c>
      <c r="J57" s="29">
        <f t="shared" si="21"/>
        <v>607396.2741295</v>
      </c>
      <c r="K57" s="29">
        <f t="shared" si="21"/>
        <v>732053.07967904</v>
      </c>
      <c r="L57" s="29">
        <f t="shared" si="21"/>
        <v>349764.15809627995</v>
      </c>
      <c r="M57" s="29">
        <f t="shared" si="21"/>
        <v>201486.40338816</v>
      </c>
      <c r="N57" s="29">
        <f>SUM(B57:M57)</f>
        <v>7565524.71103061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995475.73</v>
      </c>
      <c r="C60" s="36">
        <f aca="true" t="shared" si="22" ref="C60:M60">SUM(C61:C74)</f>
        <v>689689.8200000001</v>
      </c>
      <c r="D60" s="36">
        <f t="shared" si="22"/>
        <v>673164.01</v>
      </c>
      <c r="E60" s="36">
        <f t="shared" si="22"/>
        <v>165329.66</v>
      </c>
      <c r="F60" s="36">
        <f t="shared" si="22"/>
        <v>674741.37</v>
      </c>
      <c r="G60" s="36">
        <f t="shared" si="22"/>
        <v>828792.54</v>
      </c>
      <c r="H60" s="36">
        <f t="shared" si="22"/>
        <v>872646.87</v>
      </c>
      <c r="I60" s="36">
        <f t="shared" si="22"/>
        <v>774984.8</v>
      </c>
      <c r="J60" s="36">
        <f t="shared" si="22"/>
        <v>607396.27</v>
      </c>
      <c r="K60" s="36">
        <f t="shared" si="22"/>
        <v>732053.08</v>
      </c>
      <c r="L60" s="36">
        <f t="shared" si="22"/>
        <v>349764.15</v>
      </c>
      <c r="M60" s="36">
        <f t="shared" si="22"/>
        <v>201486.4</v>
      </c>
      <c r="N60" s="29">
        <f>SUM(N61:N74)</f>
        <v>7565524.700000001</v>
      </c>
    </row>
    <row r="61" spans="1:15" ht="18.75" customHeight="1">
      <c r="A61" s="17" t="s">
        <v>75</v>
      </c>
      <c r="B61" s="36">
        <v>195823</v>
      </c>
      <c r="C61" s="36">
        <v>201600.42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397423.42000000004</v>
      </c>
      <c r="O61"/>
    </row>
    <row r="62" spans="1:15" ht="18.75" customHeight="1">
      <c r="A62" s="17" t="s">
        <v>76</v>
      </c>
      <c r="B62" s="36">
        <v>799652.73</v>
      </c>
      <c r="C62" s="36">
        <v>488089.4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1287742.13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673164.01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673164.01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165329.66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165329.66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674741.37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674741.37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828792.54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828792.54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677707.71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677707.71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194939.16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194939.16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774984.8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774984.8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607396.27</v>
      </c>
      <c r="K70" s="35">
        <v>0</v>
      </c>
      <c r="L70" s="35">
        <v>0</v>
      </c>
      <c r="M70" s="35">
        <v>0</v>
      </c>
      <c r="N70" s="29">
        <f t="shared" si="23"/>
        <v>607396.27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732053.08</v>
      </c>
      <c r="L71" s="35">
        <v>0</v>
      </c>
      <c r="M71" s="62"/>
      <c r="N71" s="26">
        <f t="shared" si="23"/>
        <v>732053.08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349764.15</v>
      </c>
      <c r="M72" s="35">
        <v>0</v>
      </c>
      <c r="N72" s="29">
        <f t="shared" si="23"/>
        <v>349764.15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201486.4</v>
      </c>
      <c r="N73" s="26">
        <f t="shared" si="23"/>
        <v>201486.4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2.267875796742016</v>
      </c>
      <c r="C78" s="45">
        <v>2.2339191508200016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1.9787368372643361</v>
      </c>
      <c r="C79" s="45">
        <v>1.866208380465767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1.8147714597042341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2.5233029905488693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2.1190576607059426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1.680342868919727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1.9769423579329637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1.9329799726378039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1.9198854293328516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2.162411420088293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2.0675567603238187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2.4547115633367653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2.404769990986282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2016-10-17T17:49:29Z</dcterms:modified>
  <cp:category/>
  <cp:version/>
  <cp:contentType/>
  <cp:contentStatus/>
</cp:coreProperties>
</file>