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<sst xmlns="http://schemas.openxmlformats.org/spreadsheetml/2006/main" count="105" uniqueCount="103">
  <si>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</si>
  <si>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</si>
  <si>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</si>
  <si>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</si>
  <si>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</si>
  <si>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</si>
  <si>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</si>
  <si>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</si>
  <si>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</si>
  <si>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</si>
  <si>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</si>
  <si>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</si>
  <si>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</si>
  <si>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</si>
  <si>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</si>
  <si>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</si>
  <si>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</si>
  <si>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</si>
  <si>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</si>
  <si>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</si>
  <si>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</si>
  <si>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</si>
  <si>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</si>
  <si>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</si>
  <si>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</si>
  <si>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</si>
  <si>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</si>
  <si>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</si>
  <si>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</si>
  <si>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</si>
  <si>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</si>
  <si>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</si>
  <si>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</si>
  <si>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</si>
  <si>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</si>
  <si>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</si>
  <si>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</si>
  <si>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</si>
  <si>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</si>
  <si>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</si>
  <si>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</si>
  <si>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</si>
  <si>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</si>
  <si>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</si>
  <si>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</si>
  <si>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</si>
  <si>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</si>
  <si>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</si>
  <si>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</si>
  <si>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</si>
  <si>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</si>
  <si>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</si>
  <si>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</si>
  <si>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</si>
  <si>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</si>
  <si>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</si>
  <si>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</si>
  <si>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</si>
  <si>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</si>
  <si>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</si>
  <si>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</si>
  <si>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</si>
  <si>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</si>
  <si>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</si>
  <si>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</si>
  <si>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</si>
  <si>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</si>
  <si>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</si>
  <si>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</si>
  <si>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</si>
  <si>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</si>
  <si>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</si>
  <si>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</si>
  <si>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</si>
  <si>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</si>
  <si>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</si>
  <si>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</si>
  <si>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</si>
  <si>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</si>
  <si>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</si>
  <si>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</si>
  <si>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</si>
  <si>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</si>
  <si>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</si>
  <si>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</si>
  <si>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</si>
  <si>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</si>
  <si>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</si>
  <si>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</si>
  <si>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</si>
  <si>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</si>
  <si>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</si>
  <si>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</si>
  <si>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</si>
  <si>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</si>
  <si>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</si>
  <si>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</si>
  <si>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</si>
  <si>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</si>
  <si>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</si>
  <si>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</si>
  <si>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</si>
  <si>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03/10/16 - VENCIMENTO 14/10/16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</si>
</sst>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638175</xdr:colOff>
      <xdr:row>94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638175</xdr:colOff>
      <xdr:row>94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638175</xdr:colOff>
      <xdr:row>94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478099</v>
      </c>
      <c r="C7" s="10">
        <f>C8+C20+C24</f>
        <v>352992</v>
      </c>
      <c r="D7" s="10">
        <f>D8+D20+D24</f>
        <v>365363</v>
      </c>
      <c r="E7" s="10">
        <f>E8+E20+E24</f>
        <v>61993</v>
      </c>
      <c r="F7" s="10">
        <f aca="true" t="shared" si="0" ref="F7:M7">F8+F20+F24</f>
        <v>309385</v>
      </c>
      <c r="G7" s="10">
        <f t="shared" si="0"/>
        <v>493790</v>
      </c>
      <c r="H7" s="10">
        <f t="shared" si="0"/>
        <v>455559</v>
      </c>
      <c r="I7" s="10">
        <f t="shared" si="0"/>
        <v>403753</v>
      </c>
      <c r="J7" s="10">
        <f t="shared" si="0"/>
        <v>284761</v>
      </c>
      <c r="K7" s="10">
        <f t="shared" si="0"/>
        <v>350621</v>
      </c>
      <c r="L7" s="10">
        <f t="shared" si="0"/>
        <v>145227</v>
      </c>
      <c r="M7" s="10">
        <f t="shared" si="0"/>
        <v>85786</v>
      </c>
      <c r="N7" s="10">
        <f>+N8+N20+N24</f>
        <v>3787329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206398</v>
      </c>
      <c r="C8" s="12">
        <f>+C9+C12+C16</f>
        <v>163847</v>
      </c>
      <c r="D8" s="12">
        <f>+D9+D12+D16</f>
        <v>184071</v>
      </c>
      <c r="E8" s="12">
        <f>+E9+E12+E16</f>
        <v>28067</v>
      </c>
      <c r="F8" s="12">
        <f aca="true" t="shared" si="1" ref="F8:M8">+F9+F12+F16</f>
        <v>141297</v>
      </c>
      <c r="G8" s="12">
        <f t="shared" si="1"/>
        <v>235875</v>
      </c>
      <c r="H8" s="12">
        <f t="shared" si="1"/>
        <v>212694</v>
      </c>
      <c r="I8" s="12">
        <f t="shared" si="1"/>
        <v>195018</v>
      </c>
      <c r="J8" s="12">
        <f t="shared" si="1"/>
        <v>137726</v>
      </c>
      <c r="K8" s="12">
        <f t="shared" si="1"/>
        <v>160010</v>
      </c>
      <c r="L8" s="12">
        <f t="shared" si="1"/>
        <v>74792</v>
      </c>
      <c r="M8" s="12">
        <f t="shared" si="1"/>
        <v>45824</v>
      </c>
      <c r="N8" s="12">
        <f>SUM(B8:M8)</f>
        <v>1785619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19526</v>
      </c>
      <c r="C9" s="14">
        <v>19619</v>
      </c>
      <c r="D9" s="14">
        <v>14278</v>
      </c>
      <c r="E9" s="14">
        <v>1863</v>
      </c>
      <c r="F9" s="14">
        <v>11581</v>
      </c>
      <c r="G9" s="14">
        <v>21473</v>
      </c>
      <c r="H9" s="14">
        <v>25936</v>
      </c>
      <c r="I9" s="14">
        <v>13031</v>
      </c>
      <c r="J9" s="14">
        <v>16375</v>
      </c>
      <c r="K9" s="14">
        <v>13459</v>
      </c>
      <c r="L9" s="14">
        <v>8732</v>
      </c>
      <c r="M9" s="14">
        <v>5799</v>
      </c>
      <c r="N9" s="12">
        <f aca="true" t="shared" si="2" ref="N9:N19">SUM(B9:M9)</f>
        <v>171672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19526</v>
      </c>
      <c r="C10" s="14">
        <f>+C9-C11</f>
        <v>19619</v>
      </c>
      <c r="D10" s="14">
        <f>+D9-D11</f>
        <v>14278</v>
      </c>
      <c r="E10" s="14">
        <f>+E9-E11</f>
        <v>1863</v>
      </c>
      <c r="F10" s="14">
        <f aca="true" t="shared" si="3" ref="F10:M10">+F9-F11</f>
        <v>11581</v>
      </c>
      <c r="G10" s="14">
        <f t="shared" si="3"/>
        <v>21473</v>
      </c>
      <c r="H10" s="14">
        <f t="shared" si="3"/>
        <v>25936</v>
      </c>
      <c r="I10" s="14">
        <f t="shared" si="3"/>
        <v>13031</v>
      </c>
      <c r="J10" s="14">
        <f t="shared" si="3"/>
        <v>16375</v>
      </c>
      <c r="K10" s="14">
        <f t="shared" si="3"/>
        <v>13459</v>
      </c>
      <c r="L10" s="14">
        <f t="shared" si="3"/>
        <v>8732</v>
      </c>
      <c r="M10" s="14">
        <f t="shared" si="3"/>
        <v>5799</v>
      </c>
      <c r="N10" s="12">
        <f t="shared" si="2"/>
        <v>171672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157420</v>
      </c>
      <c r="C12" s="14">
        <f>C13+C14+C15</f>
        <v>123957</v>
      </c>
      <c r="D12" s="14">
        <f>D13+D14+D15</f>
        <v>147194</v>
      </c>
      <c r="E12" s="14">
        <f>E13+E14+E15</f>
        <v>22603</v>
      </c>
      <c r="F12" s="14">
        <f aca="true" t="shared" si="4" ref="F12:M12">F13+F14+F15</f>
        <v>110817</v>
      </c>
      <c r="G12" s="14">
        <f t="shared" si="4"/>
        <v>182849</v>
      </c>
      <c r="H12" s="14">
        <f t="shared" si="4"/>
        <v>159451</v>
      </c>
      <c r="I12" s="14">
        <f t="shared" si="4"/>
        <v>153871</v>
      </c>
      <c r="J12" s="14">
        <f t="shared" si="4"/>
        <v>102859</v>
      </c>
      <c r="K12" s="14">
        <f t="shared" si="4"/>
        <v>121162</v>
      </c>
      <c r="L12" s="14">
        <f t="shared" si="4"/>
        <v>57056</v>
      </c>
      <c r="M12" s="14">
        <f t="shared" si="4"/>
        <v>35271</v>
      </c>
      <c r="N12" s="12">
        <f t="shared" si="2"/>
        <v>1374510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72915</v>
      </c>
      <c r="C13" s="14">
        <v>59615</v>
      </c>
      <c r="D13" s="14">
        <v>68913</v>
      </c>
      <c r="E13" s="14">
        <v>10640</v>
      </c>
      <c r="F13" s="14">
        <v>51045</v>
      </c>
      <c r="G13" s="14">
        <v>86347</v>
      </c>
      <c r="H13" s="14">
        <v>79234</v>
      </c>
      <c r="I13" s="14">
        <v>75604</v>
      </c>
      <c r="J13" s="14">
        <v>48291</v>
      </c>
      <c r="K13" s="14">
        <v>56732</v>
      </c>
      <c r="L13" s="14">
        <v>26535</v>
      </c>
      <c r="M13" s="14">
        <v>16094</v>
      </c>
      <c r="N13" s="12">
        <f t="shared" si="2"/>
        <v>651965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80120</v>
      </c>
      <c r="C14" s="14">
        <v>58833</v>
      </c>
      <c r="D14" s="14">
        <v>75367</v>
      </c>
      <c r="E14" s="14">
        <v>11166</v>
      </c>
      <c r="F14" s="14">
        <v>55904</v>
      </c>
      <c r="G14" s="14">
        <v>88785</v>
      </c>
      <c r="H14" s="14">
        <v>74503</v>
      </c>
      <c r="I14" s="14">
        <v>75451</v>
      </c>
      <c r="J14" s="14">
        <v>51324</v>
      </c>
      <c r="K14" s="14">
        <v>61429</v>
      </c>
      <c r="L14" s="14">
        <v>28580</v>
      </c>
      <c r="M14" s="14">
        <v>18365</v>
      </c>
      <c r="N14" s="12">
        <f t="shared" si="2"/>
        <v>679827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4385</v>
      </c>
      <c r="C15" s="14">
        <v>5509</v>
      </c>
      <c r="D15" s="14">
        <v>2914</v>
      </c>
      <c r="E15" s="14">
        <v>797</v>
      </c>
      <c r="F15" s="14">
        <v>3868</v>
      </c>
      <c r="G15" s="14">
        <v>7717</v>
      </c>
      <c r="H15" s="14">
        <v>5714</v>
      </c>
      <c r="I15" s="14">
        <v>2816</v>
      </c>
      <c r="J15" s="14">
        <v>3244</v>
      </c>
      <c r="K15" s="14">
        <v>3001</v>
      </c>
      <c r="L15" s="14">
        <v>1941</v>
      </c>
      <c r="M15" s="14">
        <v>812</v>
      </c>
      <c r="N15" s="12">
        <f t="shared" si="2"/>
        <v>42718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29452</v>
      </c>
      <c r="C16" s="14">
        <f>C17+C18+C19</f>
        <v>20271</v>
      </c>
      <c r="D16" s="14">
        <f>D17+D18+D19</f>
        <v>22599</v>
      </c>
      <c r="E16" s="14">
        <f>E17+E18+E19</f>
        <v>3601</v>
      </c>
      <c r="F16" s="14">
        <f aca="true" t="shared" si="5" ref="F16:M16">F17+F18+F19</f>
        <v>18899</v>
      </c>
      <c r="G16" s="14">
        <f t="shared" si="5"/>
        <v>31553</v>
      </c>
      <c r="H16" s="14">
        <f t="shared" si="5"/>
        <v>27307</v>
      </c>
      <c r="I16" s="14">
        <f t="shared" si="5"/>
        <v>28116</v>
      </c>
      <c r="J16" s="14">
        <f t="shared" si="5"/>
        <v>18492</v>
      </c>
      <c r="K16" s="14">
        <f t="shared" si="5"/>
        <v>25389</v>
      </c>
      <c r="L16" s="14">
        <f t="shared" si="5"/>
        <v>9004</v>
      </c>
      <c r="M16" s="14">
        <f t="shared" si="5"/>
        <v>4754</v>
      </c>
      <c r="N16" s="12">
        <f t="shared" si="2"/>
        <v>239437</v>
      </c>
    </row>
    <row r="17" spans="1:25" ht="18.75" customHeight="1">
      <c r="A17" s="15" t="s">
        <v>16</v>
      </c>
      <c r="B17" s="14">
        <v>16332</v>
      </c>
      <c r="C17" s="14">
        <v>12048</v>
      </c>
      <c r="D17" s="14">
        <v>11189</v>
      </c>
      <c r="E17" s="14">
        <v>2013</v>
      </c>
      <c r="F17" s="14">
        <v>10200</v>
      </c>
      <c r="G17" s="14">
        <v>17419</v>
      </c>
      <c r="H17" s="14">
        <v>15435</v>
      </c>
      <c r="I17" s="14">
        <v>16041</v>
      </c>
      <c r="J17" s="14">
        <v>10148</v>
      </c>
      <c r="K17" s="14">
        <v>14011</v>
      </c>
      <c r="L17" s="14">
        <v>5031</v>
      </c>
      <c r="M17" s="14">
        <v>2610</v>
      </c>
      <c r="N17" s="12">
        <f t="shared" si="2"/>
        <v>132477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12065</v>
      </c>
      <c r="C18" s="14">
        <v>6968</v>
      </c>
      <c r="D18" s="14">
        <v>10723</v>
      </c>
      <c r="E18" s="14">
        <v>1447</v>
      </c>
      <c r="F18" s="14">
        <v>7618</v>
      </c>
      <c r="G18" s="14">
        <v>12229</v>
      </c>
      <c r="H18" s="14">
        <v>10588</v>
      </c>
      <c r="I18" s="14">
        <v>11493</v>
      </c>
      <c r="J18" s="14">
        <v>7706</v>
      </c>
      <c r="K18" s="14">
        <v>10768</v>
      </c>
      <c r="L18" s="14">
        <v>3665</v>
      </c>
      <c r="M18" s="14">
        <v>2007</v>
      </c>
      <c r="N18" s="12">
        <f t="shared" si="2"/>
        <v>97277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1055</v>
      </c>
      <c r="C19" s="14">
        <v>1255</v>
      </c>
      <c r="D19" s="14">
        <v>687</v>
      </c>
      <c r="E19" s="14">
        <v>141</v>
      </c>
      <c r="F19" s="14">
        <v>1081</v>
      </c>
      <c r="G19" s="14">
        <v>1905</v>
      </c>
      <c r="H19" s="14">
        <v>1284</v>
      </c>
      <c r="I19" s="14">
        <v>582</v>
      </c>
      <c r="J19" s="14">
        <v>638</v>
      </c>
      <c r="K19" s="14">
        <v>610</v>
      </c>
      <c r="L19" s="14">
        <v>308</v>
      </c>
      <c r="M19" s="14">
        <v>137</v>
      </c>
      <c r="N19" s="12">
        <f t="shared" si="2"/>
        <v>9683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115127</v>
      </c>
      <c r="C20" s="18">
        <f>C21+C22+C23</f>
        <v>72146</v>
      </c>
      <c r="D20" s="18">
        <f>D21+D22+D23</f>
        <v>68578</v>
      </c>
      <c r="E20" s="18">
        <f>E21+E22+E23</f>
        <v>11866</v>
      </c>
      <c r="F20" s="18">
        <f aca="true" t="shared" si="6" ref="F20:M20">F21+F22+F23</f>
        <v>57729</v>
      </c>
      <c r="G20" s="18">
        <f t="shared" si="6"/>
        <v>94416</v>
      </c>
      <c r="H20" s="18">
        <f t="shared" si="6"/>
        <v>101521</v>
      </c>
      <c r="I20" s="18">
        <f t="shared" si="6"/>
        <v>93328</v>
      </c>
      <c r="J20" s="18">
        <f t="shared" si="6"/>
        <v>61230</v>
      </c>
      <c r="K20" s="18">
        <f t="shared" si="6"/>
        <v>93538</v>
      </c>
      <c r="L20" s="18">
        <f t="shared" si="6"/>
        <v>37664</v>
      </c>
      <c r="M20" s="18">
        <f t="shared" si="6"/>
        <v>21552</v>
      </c>
      <c r="N20" s="12">
        <f aca="true" t="shared" si="7" ref="N20:N26">SUM(B20:M20)</f>
        <v>828695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57805</v>
      </c>
      <c r="C21" s="14">
        <v>38899</v>
      </c>
      <c r="D21" s="14">
        <v>35731</v>
      </c>
      <c r="E21" s="14">
        <v>6335</v>
      </c>
      <c r="F21" s="14">
        <v>29424</v>
      </c>
      <c r="G21" s="14">
        <v>50309</v>
      </c>
      <c r="H21" s="14">
        <v>56888</v>
      </c>
      <c r="I21" s="14">
        <v>50934</v>
      </c>
      <c r="J21" s="14">
        <v>32171</v>
      </c>
      <c r="K21" s="14">
        <v>48348</v>
      </c>
      <c r="L21" s="14">
        <v>19507</v>
      </c>
      <c r="M21" s="14">
        <v>11054</v>
      </c>
      <c r="N21" s="12">
        <f t="shared" si="7"/>
        <v>437405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55034</v>
      </c>
      <c r="C22" s="14">
        <v>31124</v>
      </c>
      <c r="D22" s="14">
        <v>31710</v>
      </c>
      <c r="E22" s="14">
        <v>5231</v>
      </c>
      <c r="F22" s="14">
        <v>26913</v>
      </c>
      <c r="G22" s="14">
        <v>41396</v>
      </c>
      <c r="H22" s="14">
        <v>42507</v>
      </c>
      <c r="I22" s="14">
        <v>40932</v>
      </c>
      <c r="J22" s="14">
        <v>27665</v>
      </c>
      <c r="K22" s="14">
        <v>43493</v>
      </c>
      <c r="L22" s="14">
        <v>17347</v>
      </c>
      <c r="M22" s="14">
        <v>10138</v>
      </c>
      <c r="N22" s="12">
        <f t="shared" si="7"/>
        <v>373490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2288</v>
      </c>
      <c r="C23" s="14">
        <v>2123</v>
      </c>
      <c r="D23" s="14">
        <v>1137</v>
      </c>
      <c r="E23" s="14">
        <v>300</v>
      </c>
      <c r="F23" s="14">
        <v>1392</v>
      </c>
      <c r="G23" s="14">
        <v>2711</v>
      </c>
      <c r="H23" s="14">
        <v>2126</v>
      </c>
      <c r="I23" s="14">
        <v>1462</v>
      </c>
      <c r="J23" s="14">
        <v>1394</v>
      </c>
      <c r="K23" s="14">
        <v>1697</v>
      </c>
      <c r="L23" s="14">
        <v>810</v>
      </c>
      <c r="M23" s="14">
        <v>360</v>
      </c>
      <c r="N23" s="12">
        <f t="shared" si="7"/>
        <v>17800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156574</v>
      </c>
      <c r="C24" s="14">
        <f>C25+C26</f>
        <v>116999</v>
      </c>
      <c r="D24" s="14">
        <f>D25+D26</f>
        <v>112714</v>
      </c>
      <c r="E24" s="14">
        <f>E25+E26</f>
        <v>22060</v>
      </c>
      <c r="F24" s="14">
        <f aca="true" t="shared" si="8" ref="F24:M24">F25+F26</f>
        <v>110359</v>
      </c>
      <c r="G24" s="14">
        <f t="shared" si="8"/>
        <v>163499</v>
      </c>
      <c r="H24" s="14">
        <f t="shared" si="8"/>
        <v>141344</v>
      </c>
      <c r="I24" s="14">
        <f t="shared" si="8"/>
        <v>115407</v>
      </c>
      <c r="J24" s="14">
        <f t="shared" si="8"/>
        <v>85805</v>
      </c>
      <c r="K24" s="14">
        <f t="shared" si="8"/>
        <v>97073</v>
      </c>
      <c r="L24" s="14">
        <f t="shared" si="8"/>
        <v>32771</v>
      </c>
      <c r="M24" s="14">
        <f t="shared" si="8"/>
        <v>18410</v>
      </c>
      <c r="N24" s="12">
        <f t="shared" si="7"/>
        <v>1173015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64900</v>
      </c>
      <c r="C25" s="14">
        <v>54549</v>
      </c>
      <c r="D25" s="14">
        <v>51693</v>
      </c>
      <c r="E25" s="14">
        <v>11104</v>
      </c>
      <c r="F25" s="14">
        <v>49213</v>
      </c>
      <c r="G25" s="14">
        <v>77676</v>
      </c>
      <c r="H25" s="14">
        <v>70307</v>
      </c>
      <c r="I25" s="14">
        <v>48648</v>
      </c>
      <c r="J25" s="14">
        <v>40576</v>
      </c>
      <c r="K25" s="14">
        <v>41442</v>
      </c>
      <c r="L25" s="14">
        <v>13806</v>
      </c>
      <c r="M25" s="14">
        <v>6799</v>
      </c>
      <c r="N25" s="12">
        <f t="shared" si="7"/>
        <v>530713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91674</v>
      </c>
      <c r="C26" s="14">
        <v>62450</v>
      </c>
      <c r="D26" s="14">
        <v>61021</v>
      </c>
      <c r="E26" s="14">
        <v>10956</v>
      </c>
      <c r="F26" s="14">
        <v>61146</v>
      </c>
      <c r="G26" s="14">
        <v>85823</v>
      </c>
      <c r="H26" s="14">
        <v>71037</v>
      </c>
      <c r="I26" s="14">
        <v>66759</v>
      </c>
      <c r="J26" s="14">
        <v>45229</v>
      </c>
      <c r="K26" s="14">
        <v>55631</v>
      </c>
      <c r="L26" s="14">
        <v>18965</v>
      </c>
      <c r="M26" s="14">
        <v>11611</v>
      </c>
      <c r="N26" s="12">
        <f t="shared" si="7"/>
        <v>642302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970453.9674205398</v>
      </c>
      <c r="C36" s="61">
        <f aca="true" t="shared" si="11" ref="C36:M36">C37+C38+C39+C40</f>
        <v>692326.150256</v>
      </c>
      <c r="D36" s="61">
        <f t="shared" si="11"/>
        <v>673318.62601815</v>
      </c>
      <c r="E36" s="61">
        <f t="shared" si="11"/>
        <v>156485.4240712</v>
      </c>
      <c r="F36" s="61">
        <f t="shared" si="11"/>
        <v>655781.1606392501</v>
      </c>
      <c r="G36" s="61">
        <f t="shared" si="11"/>
        <v>829957.9260000001</v>
      </c>
      <c r="H36" s="61">
        <f t="shared" si="11"/>
        <v>896203.2031</v>
      </c>
      <c r="I36" s="61">
        <f t="shared" si="11"/>
        <v>775294.2309853999</v>
      </c>
      <c r="J36" s="61">
        <f t="shared" si="11"/>
        <v>615930.7028023</v>
      </c>
      <c r="K36" s="61">
        <f t="shared" si="11"/>
        <v>725109.31950096</v>
      </c>
      <c r="L36" s="61">
        <f t="shared" si="11"/>
        <v>356573.57998460997</v>
      </c>
      <c r="M36" s="61">
        <f t="shared" si="11"/>
        <v>206346.24274816003</v>
      </c>
      <c r="N36" s="61">
        <f>N37+N38+N39+N40</f>
        <v>7553780.533526569</v>
      </c>
    </row>
    <row r="37" spans="1:14" ht="18.75" customHeight="1">
      <c r="A37" s="58" t="s">
        <v>55</v>
      </c>
      <c r="B37" s="55">
        <f aca="true" t="shared" si="12" ref="B37:M37">B29*B7</f>
        <v>970158.4907999999</v>
      </c>
      <c r="C37" s="55">
        <f t="shared" si="12"/>
        <v>692005.5168</v>
      </c>
      <c r="D37" s="55">
        <f t="shared" si="12"/>
        <v>663060.7724</v>
      </c>
      <c r="E37" s="55">
        <f t="shared" si="12"/>
        <v>156228.5593</v>
      </c>
      <c r="F37" s="55">
        <f t="shared" si="12"/>
        <v>655586.8150000001</v>
      </c>
      <c r="G37" s="55">
        <f t="shared" si="12"/>
        <v>829814.0950000001</v>
      </c>
      <c r="H37" s="55">
        <f t="shared" si="12"/>
        <v>895856.7735</v>
      </c>
      <c r="I37" s="55">
        <f t="shared" si="12"/>
        <v>775044.2588</v>
      </c>
      <c r="J37" s="55">
        <f t="shared" si="12"/>
        <v>615624.8059</v>
      </c>
      <c r="K37" s="55">
        <f t="shared" si="12"/>
        <v>724698.5449</v>
      </c>
      <c r="L37" s="55">
        <f t="shared" si="12"/>
        <v>356372.5353</v>
      </c>
      <c r="M37" s="55">
        <f t="shared" si="12"/>
        <v>206255.27980000002</v>
      </c>
      <c r="N37" s="57">
        <f>SUM(B37:M37)</f>
        <v>7540706.447499999</v>
      </c>
    </row>
    <row r="38" spans="1:14" ht="18.75" customHeight="1">
      <c r="A38" s="58" t="s">
        <v>56</v>
      </c>
      <c r="B38" s="55">
        <f aca="true" t="shared" si="13" ref="B38:M38">B30*B7</f>
        <v>-2961.6033794600003</v>
      </c>
      <c r="C38" s="55">
        <f t="shared" si="13"/>
        <v>-2071.886544</v>
      </c>
      <c r="D38" s="55">
        <f t="shared" si="13"/>
        <v>-2027.7463818499998</v>
      </c>
      <c r="E38" s="55">
        <f t="shared" si="13"/>
        <v>-389.4152288</v>
      </c>
      <c r="F38" s="55">
        <f t="shared" si="13"/>
        <v>-1967.0543607500001</v>
      </c>
      <c r="G38" s="55">
        <f t="shared" si="13"/>
        <v>-2518.329</v>
      </c>
      <c r="H38" s="55">
        <f t="shared" si="13"/>
        <v>-2551.1304</v>
      </c>
      <c r="I38" s="55">
        <f t="shared" si="13"/>
        <v>-2296.6278146</v>
      </c>
      <c r="J38" s="55">
        <f t="shared" si="13"/>
        <v>-1812.7030977</v>
      </c>
      <c r="K38" s="55">
        <f t="shared" si="13"/>
        <v>-2191.4653990399997</v>
      </c>
      <c r="L38" s="55">
        <f t="shared" si="13"/>
        <v>-1070.11531539</v>
      </c>
      <c r="M38" s="55">
        <f t="shared" si="13"/>
        <v>-628.07705184</v>
      </c>
      <c r="N38" s="25">
        <f>SUM(B38:M38)</f>
        <v>-22486.15397343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10124.2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10124.2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-74198.8</v>
      </c>
      <c r="C42" s="25">
        <f aca="true" t="shared" si="15" ref="C42:M42">+C43+C46+C54+C55</f>
        <v>-74552.2</v>
      </c>
      <c r="D42" s="25">
        <f t="shared" si="15"/>
        <v>-54256.4</v>
      </c>
      <c r="E42" s="25">
        <f t="shared" si="15"/>
        <v>-7079.4</v>
      </c>
      <c r="F42" s="25">
        <f t="shared" si="15"/>
        <v>-44007.8</v>
      </c>
      <c r="G42" s="25">
        <f t="shared" si="15"/>
        <v>-81597.4</v>
      </c>
      <c r="H42" s="25">
        <f t="shared" si="15"/>
        <v>-98556.8</v>
      </c>
      <c r="I42" s="25">
        <f t="shared" si="15"/>
        <v>-49517.8</v>
      </c>
      <c r="J42" s="25">
        <f t="shared" si="15"/>
        <v>-62225</v>
      </c>
      <c r="K42" s="25">
        <f t="shared" si="15"/>
        <v>-51144.2</v>
      </c>
      <c r="L42" s="25">
        <f t="shared" si="15"/>
        <v>-33181.6</v>
      </c>
      <c r="M42" s="25">
        <f t="shared" si="15"/>
        <v>-22036.2</v>
      </c>
      <c r="N42" s="25">
        <f>+N43+N46+N54+N55</f>
        <v>-652353.5999999999</v>
      </c>
    </row>
    <row r="43" spans="1:14" ht="18.75" customHeight="1">
      <c r="A43" s="17" t="s">
        <v>60</v>
      </c>
      <c r="B43" s="26">
        <f>B44+B45</f>
        <v>-74198.8</v>
      </c>
      <c r="C43" s="26">
        <f>C44+C45</f>
        <v>-74552.2</v>
      </c>
      <c r="D43" s="26">
        <f>D44+D45</f>
        <v>-54256.4</v>
      </c>
      <c r="E43" s="26">
        <f>E44+E45</f>
        <v>-7079.4</v>
      </c>
      <c r="F43" s="26">
        <f aca="true" t="shared" si="16" ref="F43:M43">F44+F45</f>
        <v>-44007.8</v>
      </c>
      <c r="G43" s="26">
        <f t="shared" si="16"/>
        <v>-81597.4</v>
      </c>
      <c r="H43" s="26">
        <f t="shared" si="16"/>
        <v>-98556.8</v>
      </c>
      <c r="I43" s="26">
        <f t="shared" si="16"/>
        <v>-49517.8</v>
      </c>
      <c r="J43" s="26">
        <f t="shared" si="16"/>
        <v>-62225</v>
      </c>
      <c r="K43" s="26">
        <f t="shared" si="16"/>
        <v>-51144.2</v>
      </c>
      <c r="L43" s="26">
        <f t="shared" si="16"/>
        <v>-33181.6</v>
      </c>
      <c r="M43" s="26">
        <f t="shared" si="16"/>
        <v>-22036.2</v>
      </c>
      <c r="N43" s="25">
        <f aca="true" t="shared" si="17" ref="N43:N55">SUM(B43:M43)</f>
        <v>-652353.5999999999</v>
      </c>
    </row>
    <row r="44" spans="1:25" ht="18.75" customHeight="1">
      <c r="A44" s="13" t="s">
        <v>61</v>
      </c>
      <c r="B44" s="20">
        <f>ROUND(-B9*$D$3,2)</f>
        <v>-74198.8</v>
      </c>
      <c r="C44" s="20">
        <f>ROUND(-C9*$D$3,2)</f>
        <v>-74552.2</v>
      </c>
      <c r="D44" s="20">
        <f>ROUND(-D9*$D$3,2)</f>
        <v>-54256.4</v>
      </c>
      <c r="E44" s="20">
        <f>ROUND(-E9*$D$3,2)</f>
        <v>-7079.4</v>
      </c>
      <c r="F44" s="20">
        <f aca="true" t="shared" si="18" ref="F44:M44">ROUND(-F9*$D$3,2)</f>
        <v>-44007.8</v>
      </c>
      <c r="G44" s="20">
        <f t="shared" si="18"/>
        <v>-81597.4</v>
      </c>
      <c r="H44" s="20">
        <f t="shared" si="18"/>
        <v>-98556.8</v>
      </c>
      <c r="I44" s="20">
        <f t="shared" si="18"/>
        <v>-49517.8</v>
      </c>
      <c r="J44" s="20">
        <f t="shared" si="18"/>
        <v>-62225</v>
      </c>
      <c r="K44" s="20">
        <f t="shared" si="18"/>
        <v>-51144.2</v>
      </c>
      <c r="L44" s="20">
        <f t="shared" si="18"/>
        <v>-33181.6</v>
      </c>
      <c r="M44" s="20">
        <f t="shared" si="18"/>
        <v>-22036.2</v>
      </c>
      <c r="N44" s="47">
        <f t="shared" si="17"/>
        <v>-652353.5999999999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896255.1674205398</v>
      </c>
      <c r="C57" s="29">
        <f t="shared" si="21"/>
        <v>617773.950256</v>
      </c>
      <c r="D57" s="29">
        <f t="shared" si="21"/>
        <v>619062.22601815</v>
      </c>
      <c r="E57" s="29">
        <f t="shared" si="21"/>
        <v>149406.0240712</v>
      </c>
      <c r="F57" s="29">
        <f t="shared" si="21"/>
        <v>611773.36063925</v>
      </c>
      <c r="G57" s="29">
        <f t="shared" si="21"/>
        <v>748360.5260000001</v>
      </c>
      <c r="H57" s="29">
        <f t="shared" si="21"/>
        <v>797646.4031</v>
      </c>
      <c r="I57" s="29">
        <f t="shared" si="21"/>
        <v>725776.4309853999</v>
      </c>
      <c r="J57" s="29">
        <f t="shared" si="21"/>
        <v>553705.7028023</v>
      </c>
      <c r="K57" s="29">
        <f t="shared" si="21"/>
        <v>673965.11950096</v>
      </c>
      <c r="L57" s="29">
        <f t="shared" si="21"/>
        <v>323391.97998461</v>
      </c>
      <c r="M57" s="29">
        <f t="shared" si="21"/>
        <v>184310.04274816002</v>
      </c>
      <c r="N57" s="29">
        <f>SUM(B57:M57)</f>
        <v>6901426.933526569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896255.17</v>
      </c>
      <c r="C60" s="36">
        <f aca="true" t="shared" si="22" ref="C60:M60">SUM(C61:C74)</f>
        <v>617773.95</v>
      </c>
      <c r="D60" s="36">
        <f t="shared" si="22"/>
        <v>619062.22</v>
      </c>
      <c r="E60" s="36">
        <f t="shared" si="22"/>
        <v>149406.02</v>
      </c>
      <c r="F60" s="36">
        <f t="shared" si="22"/>
        <v>611773.37</v>
      </c>
      <c r="G60" s="36">
        <f t="shared" si="22"/>
        <v>748360.53</v>
      </c>
      <c r="H60" s="36">
        <f t="shared" si="22"/>
        <v>797646.41</v>
      </c>
      <c r="I60" s="36">
        <f t="shared" si="22"/>
        <v>725776.43</v>
      </c>
      <c r="J60" s="36">
        <f t="shared" si="22"/>
        <v>553705.71</v>
      </c>
      <c r="K60" s="36">
        <f t="shared" si="22"/>
        <v>673965.11</v>
      </c>
      <c r="L60" s="36">
        <f t="shared" si="22"/>
        <v>323391.98</v>
      </c>
      <c r="M60" s="36">
        <f t="shared" si="22"/>
        <v>184310.04</v>
      </c>
      <c r="N60" s="29">
        <f>SUM(N61:N74)</f>
        <v>6901426.94</v>
      </c>
    </row>
    <row r="61" spans="1:15" ht="18.75" customHeight="1">
      <c r="A61" s="17" t="s">
        <v>75</v>
      </c>
      <c r="B61" s="36">
        <v>179051.66</v>
      </c>
      <c r="C61" s="36">
        <v>180755.5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359807.16000000003</v>
      </c>
      <c r="O61"/>
    </row>
    <row r="62" spans="1:15" ht="18.75" customHeight="1">
      <c r="A62" s="17" t="s">
        <v>76</v>
      </c>
      <c r="B62" s="36">
        <v>717203.51</v>
      </c>
      <c r="C62" s="36">
        <v>437018.45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1154221.96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619062.22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619062.22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149406.02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149406.02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611773.37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611773.37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748360.53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748360.53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615896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615896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181750.41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181750.41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725776.43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725776.43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553705.71</v>
      </c>
      <c r="K70" s="35">
        <v>0</v>
      </c>
      <c r="L70" s="35">
        <v>0</v>
      </c>
      <c r="M70" s="35">
        <v>0</v>
      </c>
      <c r="N70" s="29">
        <f t="shared" si="23"/>
        <v>553705.71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673965.11</v>
      </c>
      <c r="L71" s="35">
        <v>0</v>
      </c>
      <c r="M71" s="62"/>
      <c r="N71" s="26">
        <f t="shared" si="23"/>
        <v>673965.11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323391.98</v>
      </c>
      <c r="M72" s="35">
        <v>0</v>
      </c>
      <c r="N72" s="29">
        <f t="shared" si="23"/>
        <v>323391.98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184310.04</v>
      </c>
      <c r="N73" s="26">
        <f t="shared" si="23"/>
        <v>184310.04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2.2628276647002137</v>
      </c>
      <c r="C78" s="45">
        <v>2.2347346000727843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1.9793664546252592</v>
      </c>
      <c r="C79" s="45">
        <v>1.866787570574085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1.8151658104902524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2.524243447989289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2.1196281676204407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1.6807912796937972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1.977716518950454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1.933305426269859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1.9202191215555053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2.1629742233041043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2.068071563029482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2.455284347845855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2.405360347238011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2016-10-14T12:13:57Z</dcterms:modified>
  <cp:category/>
  <cp:version/>
  <cp:contentType/>
  <cp:contentStatus/>
</cp:coreProperties>
</file>