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<sst xmlns="http://schemas.openxmlformats.org/spreadsheetml/2006/main" count="105" uniqueCount="103">
  <si>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</si>
  <si>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</si>
  <si>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</si>
  <si>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</si>
  <si>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</si>
  <si>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</si>
  <si>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</si>
  <si>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</si>
  <si>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</si>
  <si>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</si>
  <si>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</si>
  <si>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</si>
  <si>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</si>
  <si>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</si>
  <si>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</si>
  <si>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</si>
  <si>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</si>
  <si>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</si>
  <si>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</si>
  <si>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</si>
  <si>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</si>
  <si>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</si>
  <si>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</si>
  <si>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</si>
  <si>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</si>
  <si>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</si>
  <si>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</si>
  <si>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</si>
  <si>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</si>
  <si>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</si>
  <si>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</si>
  <si>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</si>
  <si>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</si>
  <si>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</si>
  <si>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</si>
  <si>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</si>
  <si>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</si>
  <si>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</si>
  <si>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</si>
  <si>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</si>
  <si>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</si>
  <si>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</si>
  <si>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</si>
  <si>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</si>
  <si>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</si>
  <si>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</si>
  <si>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</si>
  <si>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</si>
  <si>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</si>
  <si>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</si>
  <si>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</si>
  <si>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</si>
  <si>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</si>
  <si>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</si>
  <si>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</si>
  <si>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</si>
  <si>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</si>
  <si>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</si>
  <si>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</si>
  <si>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</si>
  <si>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</si>
  <si>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</si>
  <si>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</si>
  <si>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</si>
  <si>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</si>
  <si>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</si>
  <si>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</si>
  <si>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</si>
  <si>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</si>
  <si>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</si>
  <si>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</si>
  <si>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</si>
  <si>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</si>
  <si>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</si>
  <si>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</si>
  <si>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</si>
  <si>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</si>
  <si>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</si>
  <si>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</si>
  <si>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</si>
  <si>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</si>
  <si>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</si>
  <si>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</si>
  <si>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</si>
  <si>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</si>
  <si>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</si>
  <si>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</si>
  <si>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</si>
  <si>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</si>
  <si>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</si>
  <si>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</si>
  <si>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</si>
  <si>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</si>
  <si>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</si>
  <si>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</si>
  <si>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</si>
  <si>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</si>
  <si>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</si>
  <si>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</si>
  <si>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</si>
  <si>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</si>
  <si>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</si>
  <si>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02/10/16 - VENCIMENTO 13/10/16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</si>
</sst>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311688</v>
      </c>
      <c r="C7" s="10">
        <f>C8+C20+C24</f>
        <v>196750</v>
      </c>
      <c r="D7" s="10">
        <f>D8+D20+D24</f>
        <v>228309</v>
      </c>
      <c r="E7" s="10">
        <f>E8+E20+E24</f>
        <v>39801</v>
      </c>
      <c r="F7" s="10">
        <f aca="true" t="shared" si="0" ref="F7:M7">F8+F20+F24</f>
        <v>184745</v>
      </c>
      <c r="G7" s="10">
        <f t="shared" si="0"/>
        <v>272158</v>
      </c>
      <c r="H7" s="10">
        <f t="shared" si="0"/>
        <v>256118</v>
      </c>
      <c r="I7" s="10">
        <f t="shared" si="0"/>
        <v>274415</v>
      </c>
      <c r="J7" s="10">
        <f t="shared" si="0"/>
        <v>193084</v>
      </c>
      <c r="K7" s="10">
        <f t="shared" si="0"/>
        <v>254940</v>
      </c>
      <c r="L7" s="10">
        <f t="shared" si="0"/>
        <v>78194</v>
      </c>
      <c r="M7" s="10">
        <f t="shared" si="0"/>
        <v>39578</v>
      </c>
      <c r="N7" s="10">
        <f>+N8+N20+N24</f>
        <v>2329780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125274</v>
      </c>
      <c r="C8" s="12">
        <f>+C9+C12+C16</f>
        <v>84652</v>
      </c>
      <c r="D8" s="12">
        <f>+D9+D12+D16</f>
        <v>101879</v>
      </c>
      <c r="E8" s="12">
        <f>+E9+E12+E16</f>
        <v>16497</v>
      </c>
      <c r="F8" s="12">
        <f aca="true" t="shared" si="1" ref="F8:M8">+F9+F12+F16</f>
        <v>77617</v>
      </c>
      <c r="G8" s="12">
        <f t="shared" si="1"/>
        <v>118181</v>
      </c>
      <c r="H8" s="12">
        <f t="shared" si="1"/>
        <v>112088</v>
      </c>
      <c r="I8" s="12">
        <f t="shared" si="1"/>
        <v>119609</v>
      </c>
      <c r="J8" s="12">
        <f t="shared" si="1"/>
        <v>86030</v>
      </c>
      <c r="K8" s="12">
        <f t="shared" si="1"/>
        <v>112399</v>
      </c>
      <c r="L8" s="12">
        <f t="shared" si="1"/>
        <v>37641</v>
      </c>
      <c r="M8" s="12">
        <f t="shared" si="1"/>
        <v>20067</v>
      </c>
      <c r="N8" s="12">
        <f>SUM(B8:M8)</f>
        <v>1011934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16311</v>
      </c>
      <c r="C9" s="14">
        <v>14281</v>
      </c>
      <c r="D9" s="14">
        <v>12058</v>
      </c>
      <c r="E9" s="14">
        <v>1363</v>
      </c>
      <c r="F9" s="14">
        <v>9384</v>
      </c>
      <c r="G9" s="14">
        <v>16514</v>
      </c>
      <c r="H9" s="14">
        <v>19602</v>
      </c>
      <c r="I9" s="14">
        <v>11439</v>
      </c>
      <c r="J9" s="14">
        <v>13584</v>
      </c>
      <c r="K9" s="14">
        <v>12243</v>
      </c>
      <c r="L9" s="14">
        <v>5572</v>
      </c>
      <c r="M9" s="14">
        <v>2903</v>
      </c>
      <c r="N9" s="12">
        <f aca="true" t="shared" si="2" ref="N9:N19">SUM(B9:M9)</f>
        <v>135254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16311</v>
      </c>
      <c r="C10" s="14">
        <f>+C9-C11</f>
        <v>14281</v>
      </c>
      <c r="D10" s="14">
        <f>+D9-D11</f>
        <v>12058</v>
      </c>
      <c r="E10" s="14">
        <f>+E9-E11</f>
        <v>1363</v>
      </c>
      <c r="F10" s="14">
        <f aca="true" t="shared" si="3" ref="F10:M10">+F9-F11</f>
        <v>9384</v>
      </c>
      <c r="G10" s="14">
        <f t="shared" si="3"/>
        <v>16514</v>
      </c>
      <c r="H10" s="14">
        <f t="shared" si="3"/>
        <v>19602</v>
      </c>
      <c r="I10" s="14">
        <f t="shared" si="3"/>
        <v>11439</v>
      </c>
      <c r="J10" s="14">
        <f t="shared" si="3"/>
        <v>13584</v>
      </c>
      <c r="K10" s="14">
        <f t="shared" si="3"/>
        <v>12243</v>
      </c>
      <c r="L10" s="14">
        <f t="shared" si="3"/>
        <v>5572</v>
      </c>
      <c r="M10" s="14">
        <f t="shared" si="3"/>
        <v>2903</v>
      </c>
      <c r="N10" s="12">
        <f t="shared" si="2"/>
        <v>135254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88637</v>
      </c>
      <c r="C12" s="14">
        <f>C13+C14+C15</f>
        <v>58800</v>
      </c>
      <c r="D12" s="14">
        <f>D13+D14+D15</f>
        <v>75159</v>
      </c>
      <c r="E12" s="14">
        <f>E13+E14+E15</f>
        <v>12472</v>
      </c>
      <c r="F12" s="14">
        <f aca="true" t="shared" si="4" ref="F12:M12">F13+F14+F15</f>
        <v>56067</v>
      </c>
      <c r="G12" s="14">
        <f t="shared" si="4"/>
        <v>83530</v>
      </c>
      <c r="H12" s="14">
        <f t="shared" si="4"/>
        <v>76072</v>
      </c>
      <c r="I12" s="14">
        <f t="shared" si="4"/>
        <v>88115</v>
      </c>
      <c r="J12" s="14">
        <f t="shared" si="4"/>
        <v>58712</v>
      </c>
      <c r="K12" s="14">
        <f t="shared" si="4"/>
        <v>79423</v>
      </c>
      <c r="L12" s="14">
        <f t="shared" si="4"/>
        <v>26780</v>
      </c>
      <c r="M12" s="14">
        <f t="shared" si="4"/>
        <v>14627</v>
      </c>
      <c r="N12" s="12">
        <f t="shared" si="2"/>
        <v>718394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42246</v>
      </c>
      <c r="C13" s="14">
        <v>29537</v>
      </c>
      <c r="D13" s="14">
        <v>35993</v>
      </c>
      <c r="E13" s="14">
        <v>6066</v>
      </c>
      <c r="F13" s="14">
        <v>27460</v>
      </c>
      <c r="G13" s="14">
        <v>41125</v>
      </c>
      <c r="H13" s="14">
        <v>38760</v>
      </c>
      <c r="I13" s="14">
        <v>43914</v>
      </c>
      <c r="J13" s="14">
        <v>27425</v>
      </c>
      <c r="K13" s="14">
        <v>35985</v>
      </c>
      <c r="L13" s="14">
        <v>12129</v>
      </c>
      <c r="M13" s="14">
        <v>6388</v>
      </c>
      <c r="N13" s="12">
        <f t="shared" si="2"/>
        <v>347028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44947</v>
      </c>
      <c r="C14" s="14">
        <v>27854</v>
      </c>
      <c r="D14" s="14">
        <v>38193</v>
      </c>
      <c r="E14" s="14">
        <v>6181</v>
      </c>
      <c r="F14" s="14">
        <v>27603</v>
      </c>
      <c r="G14" s="14">
        <v>40250</v>
      </c>
      <c r="H14" s="14">
        <v>35824</v>
      </c>
      <c r="I14" s="14">
        <v>43202</v>
      </c>
      <c r="J14" s="14">
        <v>30186</v>
      </c>
      <c r="K14" s="14">
        <v>42334</v>
      </c>
      <c r="L14" s="14">
        <v>14138</v>
      </c>
      <c r="M14" s="14">
        <v>8027</v>
      </c>
      <c r="N14" s="12">
        <f t="shared" si="2"/>
        <v>358739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1444</v>
      </c>
      <c r="C15" s="14">
        <v>1409</v>
      </c>
      <c r="D15" s="14">
        <v>973</v>
      </c>
      <c r="E15" s="14">
        <v>225</v>
      </c>
      <c r="F15" s="14">
        <v>1004</v>
      </c>
      <c r="G15" s="14">
        <v>2155</v>
      </c>
      <c r="H15" s="14">
        <v>1488</v>
      </c>
      <c r="I15" s="14">
        <v>999</v>
      </c>
      <c r="J15" s="14">
        <v>1101</v>
      </c>
      <c r="K15" s="14">
        <v>1104</v>
      </c>
      <c r="L15" s="14">
        <v>513</v>
      </c>
      <c r="M15" s="14">
        <v>212</v>
      </c>
      <c r="N15" s="12">
        <f t="shared" si="2"/>
        <v>12627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20326</v>
      </c>
      <c r="C16" s="14">
        <f>C17+C18+C19</f>
        <v>11571</v>
      </c>
      <c r="D16" s="14">
        <f>D17+D18+D19</f>
        <v>14662</v>
      </c>
      <c r="E16" s="14">
        <f>E17+E18+E19</f>
        <v>2662</v>
      </c>
      <c r="F16" s="14">
        <f aca="true" t="shared" si="5" ref="F16:M16">F17+F18+F19</f>
        <v>12166</v>
      </c>
      <c r="G16" s="14">
        <f t="shared" si="5"/>
        <v>18137</v>
      </c>
      <c r="H16" s="14">
        <f t="shared" si="5"/>
        <v>16414</v>
      </c>
      <c r="I16" s="14">
        <f t="shared" si="5"/>
        <v>20055</v>
      </c>
      <c r="J16" s="14">
        <f t="shared" si="5"/>
        <v>13734</v>
      </c>
      <c r="K16" s="14">
        <f t="shared" si="5"/>
        <v>20733</v>
      </c>
      <c r="L16" s="14">
        <f t="shared" si="5"/>
        <v>5289</v>
      </c>
      <c r="M16" s="14">
        <f t="shared" si="5"/>
        <v>2537</v>
      </c>
      <c r="N16" s="12">
        <f t="shared" si="2"/>
        <v>158286</v>
      </c>
    </row>
    <row r="17" spans="1:25" ht="18.75" customHeight="1">
      <c r="A17" s="15" t="s">
        <v>16</v>
      </c>
      <c r="B17" s="14">
        <v>11658</v>
      </c>
      <c r="C17" s="14">
        <v>7186</v>
      </c>
      <c r="D17" s="14">
        <v>7450</v>
      </c>
      <c r="E17" s="14">
        <v>1469</v>
      </c>
      <c r="F17" s="14">
        <v>6812</v>
      </c>
      <c r="G17" s="14">
        <v>10326</v>
      </c>
      <c r="H17" s="14">
        <v>9528</v>
      </c>
      <c r="I17" s="14">
        <v>11228</v>
      </c>
      <c r="J17" s="14">
        <v>7545</v>
      </c>
      <c r="K17" s="14">
        <v>11539</v>
      </c>
      <c r="L17" s="14">
        <v>2753</v>
      </c>
      <c r="M17" s="14">
        <v>1260</v>
      </c>
      <c r="N17" s="12">
        <f t="shared" si="2"/>
        <v>88754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8063</v>
      </c>
      <c r="C18" s="14">
        <v>3927</v>
      </c>
      <c r="D18" s="14">
        <v>6861</v>
      </c>
      <c r="E18" s="14">
        <v>1126</v>
      </c>
      <c r="F18" s="14">
        <v>4972</v>
      </c>
      <c r="G18" s="14">
        <v>7058</v>
      </c>
      <c r="H18" s="14">
        <v>6331</v>
      </c>
      <c r="I18" s="14">
        <v>8535</v>
      </c>
      <c r="J18" s="14">
        <v>5837</v>
      </c>
      <c r="K18" s="14">
        <v>8889</v>
      </c>
      <c r="L18" s="14">
        <v>2412</v>
      </c>
      <c r="M18" s="14">
        <v>1212</v>
      </c>
      <c r="N18" s="12">
        <f t="shared" si="2"/>
        <v>65223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605</v>
      </c>
      <c r="C19" s="14">
        <v>458</v>
      </c>
      <c r="D19" s="14">
        <v>351</v>
      </c>
      <c r="E19" s="14">
        <v>67</v>
      </c>
      <c r="F19" s="14">
        <v>382</v>
      </c>
      <c r="G19" s="14">
        <v>753</v>
      </c>
      <c r="H19" s="14">
        <v>555</v>
      </c>
      <c r="I19" s="14">
        <v>292</v>
      </c>
      <c r="J19" s="14">
        <v>352</v>
      </c>
      <c r="K19" s="14">
        <v>305</v>
      </c>
      <c r="L19" s="14">
        <v>124</v>
      </c>
      <c r="M19" s="14">
        <v>65</v>
      </c>
      <c r="N19" s="12">
        <f t="shared" si="2"/>
        <v>4309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78828</v>
      </c>
      <c r="C20" s="18">
        <f>C21+C22+C23</f>
        <v>44456</v>
      </c>
      <c r="D20" s="18">
        <f>D21+D22+D23</f>
        <v>52989</v>
      </c>
      <c r="E20" s="18">
        <f>E21+E22+E23</f>
        <v>9025</v>
      </c>
      <c r="F20" s="18">
        <f aca="true" t="shared" si="6" ref="F20:M20">F21+F22+F23</f>
        <v>42031</v>
      </c>
      <c r="G20" s="18">
        <f t="shared" si="6"/>
        <v>59753</v>
      </c>
      <c r="H20" s="18">
        <f t="shared" si="6"/>
        <v>60572</v>
      </c>
      <c r="I20" s="18">
        <f t="shared" si="6"/>
        <v>75051</v>
      </c>
      <c r="J20" s="18">
        <f t="shared" si="6"/>
        <v>47573</v>
      </c>
      <c r="K20" s="18">
        <f t="shared" si="6"/>
        <v>72722</v>
      </c>
      <c r="L20" s="18">
        <f t="shared" si="6"/>
        <v>21552</v>
      </c>
      <c r="M20" s="18">
        <f t="shared" si="6"/>
        <v>10615</v>
      </c>
      <c r="N20" s="12">
        <f aca="true" t="shared" si="7" ref="N20:N26">SUM(B20:M20)</f>
        <v>575167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42528</v>
      </c>
      <c r="C21" s="14">
        <v>26659</v>
      </c>
      <c r="D21" s="14">
        <v>28346</v>
      </c>
      <c r="E21" s="14">
        <v>5047</v>
      </c>
      <c r="F21" s="14">
        <v>23629</v>
      </c>
      <c r="G21" s="14">
        <v>34088</v>
      </c>
      <c r="H21" s="14">
        <v>36126</v>
      </c>
      <c r="I21" s="14">
        <v>42364</v>
      </c>
      <c r="J21" s="14">
        <v>25986</v>
      </c>
      <c r="K21" s="14">
        <v>37506</v>
      </c>
      <c r="L21" s="14">
        <v>11516</v>
      </c>
      <c r="M21" s="14">
        <v>5567</v>
      </c>
      <c r="N21" s="12">
        <f t="shared" si="7"/>
        <v>319362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35388</v>
      </c>
      <c r="C22" s="14">
        <v>17068</v>
      </c>
      <c r="D22" s="14">
        <v>24085</v>
      </c>
      <c r="E22" s="14">
        <v>3871</v>
      </c>
      <c r="F22" s="14">
        <v>17815</v>
      </c>
      <c r="G22" s="14">
        <v>24663</v>
      </c>
      <c r="H22" s="14">
        <v>23688</v>
      </c>
      <c r="I22" s="14">
        <v>32095</v>
      </c>
      <c r="J22" s="14">
        <v>20950</v>
      </c>
      <c r="K22" s="14">
        <v>34469</v>
      </c>
      <c r="L22" s="14">
        <v>9735</v>
      </c>
      <c r="M22" s="14">
        <v>4919</v>
      </c>
      <c r="N22" s="12">
        <f t="shared" si="7"/>
        <v>248746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912</v>
      </c>
      <c r="C23" s="14">
        <v>729</v>
      </c>
      <c r="D23" s="14">
        <v>558</v>
      </c>
      <c r="E23" s="14">
        <v>107</v>
      </c>
      <c r="F23" s="14">
        <v>587</v>
      </c>
      <c r="G23" s="14">
        <v>1002</v>
      </c>
      <c r="H23" s="14">
        <v>758</v>
      </c>
      <c r="I23" s="14">
        <v>592</v>
      </c>
      <c r="J23" s="14">
        <v>637</v>
      </c>
      <c r="K23" s="14">
        <v>747</v>
      </c>
      <c r="L23" s="14">
        <v>301</v>
      </c>
      <c r="M23" s="14">
        <v>129</v>
      </c>
      <c r="N23" s="12">
        <f t="shared" si="7"/>
        <v>7059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107586</v>
      </c>
      <c r="C24" s="14">
        <f>C25+C26</f>
        <v>67642</v>
      </c>
      <c r="D24" s="14">
        <f>D25+D26</f>
        <v>73441</v>
      </c>
      <c r="E24" s="14">
        <f>E25+E26</f>
        <v>14279</v>
      </c>
      <c r="F24" s="14">
        <f aca="true" t="shared" si="8" ref="F24:M24">F25+F26</f>
        <v>65097</v>
      </c>
      <c r="G24" s="14">
        <f t="shared" si="8"/>
        <v>94224</v>
      </c>
      <c r="H24" s="14">
        <f t="shared" si="8"/>
        <v>83458</v>
      </c>
      <c r="I24" s="14">
        <f t="shared" si="8"/>
        <v>79755</v>
      </c>
      <c r="J24" s="14">
        <f t="shared" si="8"/>
        <v>59481</v>
      </c>
      <c r="K24" s="14">
        <f t="shared" si="8"/>
        <v>69819</v>
      </c>
      <c r="L24" s="14">
        <f t="shared" si="8"/>
        <v>19001</v>
      </c>
      <c r="M24" s="14">
        <f t="shared" si="8"/>
        <v>8896</v>
      </c>
      <c r="N24" s="12">
        <f t="shared" si="7"/>
        <v>742679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56698</v>
      </c>
      <c r="C25" s="14">
        <v>39414</v>
      </c>
      <c r="D25" s="14">
        <v>42779</v>
      </c>
      <c r="E25" s="14">
        <v>8675</v>
      </c>
      <c r="F25" s="14">
        <v>38323</v>
      </c>
      <c r="G25" s="14">
        <v>56326</v>
      </c>
      <c r="H25" s="14">
        <v>51639</v>
      </c>
      <c r="I25" s="14">
        <v>42133</v>
      </c>
      <c r="J25" s="14">
        <v>34734</v>
      </c>
      <c r="K25" s="14">
        <v>37363</v>
      </c>
      <c r="L25" s="14">
        <v>10557</v>
      </c>
      <c r="M25" s="14">
        <v>4608</v>
      </c>
      <c r="N25" s="12">
        <f t="shared" si="7"/>
        <v>423249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50888</v>
      </c>
      <c r="C26" s="14">
        <v>28228</v>
      </c>
      <c r="D26" s="14">
        <v>30662</v>
      </c>
      <c r="E26" s="14">
        <v>5604</v>
      </c>
      <c r="F26" s="14">
        <v>26774</v>
      </c>
      <c r="G26" s="14">
        <v>37898</v>
      </c>
      <c r="H26" s="14">
        <v>31819</v>
      </c>
      <c r="I26" s="14">
        <v>37622</v>
      </c>
      <c r="J26" s="14">
        <v>24747</v>
      </c>
      <c r="K26" s="14">
        <v>32456</v>
      </c>
      <c r="L26" s="14">
        <v>8444</v>
      </c>
      <c r="M26" s="14">
        <v>4288</v>
      </c>
      <c r="N26" s="12">
        <f t="shared" si="7"/>
        <v>319430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633803.60581648</v>
      </c>
      <c r="C36" s="61">
        <f aca="true" t="shared" si="11" ref="C36:M36">C37+C38+C39+C40</f>
        <v>386946.39587500005</v>
      </c>
      <c r="D36" s="61">
        <f t="shared" si="11"/>
        <v>425353.66966545006</v>
      </c>
      <c r="E36" s="61">
        <f t="shared" si="11"/>
        <v>100698.7661384</v>
      </c>
      <c r="F36" s="61">
        <f t="shared" si="11"/>
        <v>392461.4555272501</v>
      </c>
      <c r="G36" s="61">
        <f t="shared" si="11"/>
        <v>458635.6732</v>
      </c>
      <c r="H36" s="61">
        <f t="shared" si="11"/>
        <v>505119.34619999997</v>
      </c>
      <c r="I36" s="61">
        <f t="shared" si="11"/>
        <v>527752.706597</v>
      </c>
      <c r="J36" s="61">
        <f t="shared" si="11"/>
        <v>418317.7847812</v>
      </c>
      <c r="K36" s="61">
        <f t="shared" si="11"/>
        <v>527944.2898144</v>
      </c>
      <c r="L36" s="61">
        <f t="shared" si="11"/>
        <v>192575.23863742</v>
      </c>
      <c r="M36" s="61">
        <f t="shared" si="11"/>
        <v>95586.65744767999</v>
      </c>
      <c r="N36" s="61">
        <f>N37+N38+N39+N40</f>
        <v>4665195.58970028</v>
      </c>
    </row>
    <row r="37" spans="1:14" ht="18.75" customHeight="1">
      <c r="A37" s="58" t="s">
        <v>55</v>
      </c>
      <c r="B37" s="55">
        <f aca="true" t="shared" si="12" ref="B37:M37">B29*B7</f>
        <v>632477.2896</v>
      </c>
      <c r="C37" s="55">
        <f t="shared" si="12"/>
        <v>385708.7</v>
      </c>
      <c r="D37" s="55">
        <f t="shared" si="12"/>
        <v>414335.1732</v>
      </c>
      <c r="E37" s="55">
        <f t="shared" si="12"/>
        <v>100302.50009999999</v>
      </c>
      <c r="F37" s="55">
        <f t="shared" si="12"/>
        <v>391474.655</v>
      </c>
      <c r="G37" s="55">
        <f t="shared" si="12"/>
        <v>457361.51900000003</v>
      </c>
      <c r="H37" s="55">
        <f t="shared" si="12"/>
        <v>503656.04699999996</v>
      </c>
      <c r="I37" s="55">
        <f t="shared" si="12"/>
        <v>526767.034</v>
      </c>
      <c r="J37" s="55">
        <f t="shared" si="12"/>
        <v>417428.2996</v>
      </c>
      <c r="K37" s="55">
        <f t="shared" si="12"/>
        <v>526935.486</v>
      </c>
      <c r="L37" s="55">
        <f t="shared" si="12"/>
        <v>191880.2566</v>
      </c>
      <c r="M37" s="55">
        <f t="shared" si="12"/>
        <v>95157.3854</v>
      </c>
      <c r="N37" s="57">
        <f>SUM(B37:M37)</f>
        <v>4643484.3455</v>
      </c>
    </row>
    <row r="38" spans="1:14" ht="18.75" customHeight="1">
      <c r="A38" s="58" t="s">
        <v>56</v>
      </c>
      <c r="B38" s="55">
        <f aca="true" t="shared" si="13" ref="B38:M38">B30*B7</f>
        <v>-1930.76378352</v>
      </c>
      <c r="C38" s="55">
        <f t="shared" si="13"/>
        <v>-1154.8241249999999</v>
      </c>
      <c r="D38" s="55">
        <f t="shared" si="13"/>
        <v>-1267.10353455</v>
      </c>
      <c r="E38" s="55">
        <f t="shared" si="13"/>
        <v>-250.0139616</v>
      </c>
      <c r="F38" s="55">
        <f t="shared" si="13"/>
        <v>-1174.5994727500001</v>
      </c>
      <c r="G38" s="55">
        <f t="shared" si="13"/>
        <v>-1388.0058000000001</v>
      </c>
      <c r="H38" s="55">
        <f t="shared" si="13"/>
        <v>-1434.2608</v>
      </c>
      <c r="I38" s="55">
        <f t="shared" si="13"/>
        <v>-1560.927403</v>
      </c>
      <c r="J38" s="55">
        <f t="shared" si="13"/>
        <v>-1229.1148188</v>
      </c>
      <c r="K38" s="55">
        <f t="shared" si="13"/>
        <v>-1593.4361856</v>
      </c>
      <c r="L38" s="55">
        <f t="shared" si="13"/>
        <v>-576.17796258</v>
      </c>
      <c r="M38" s="55">
        <f t="shared" si="13"/>
        <v>-289.76795232</v>
      </c>
      <c r="N38" s="25">
        <f>SUM(B38:M38)</f>
        <v>-13848.995799719998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-61981.8</v>
      </c>
      <c r="C42" s="25">
        <f aca="true" t="shared" si="15" ref="C42:M42">+C43+C46+C54+C55</f>
        <v>-54267.8</v>
      </c>
      <c r="D42" s="25">
        <f t="shared" si="15"/>
        <v>-45820.4</v>
      </c>
      <c r="E42" s="25">
        <f t="shared" si="15"/>
        <v>-5179.4</v>
      </c>
      <c r="F42" s="25">
        <f t="shared" si="15"/>
        <v>-35659.2</v>
      </c>
      <c r="G42" s="25">
        <f t="shared" si="15"/>
        <v>-62753.2</v>
      </c>
      <c r="H42" s="25">
        <f t="shared" si="15"/>
        <v>-74487.6</v>
      </c>
      <c r="I42" s="25">
        <f t="shared" si="15"/>
        <v>-43468.2</v>
      </c>
      <c r="J42" s="25">
        <f t="shared" si="15"/>
        <v>-51619.2</v>
      </c>
      <c r="K42" s="25">
        <f t="shared" si="15"/>
        <v>-46523.4</v>
      </c>
      <c r="L42" s="25">
        <f t="shared" si="15"/>
        <v>-21173.6</v>
      </c>
      <c r="M42" s="25">
        <f t="shared" si="15"/>
        <v>-11031.4</v>
      </c>
      <c r="N42" s="25">
        <f>+N43+N46+N54+N55</f>
        <v>-513965.20000000007</v>
      </c>
    </row>
    <row r="43" spans="1:14" ht="18.75" customHeight="1">
      <c r="A43" s="17" t="s">
        <v>60</v>
      </c>
      <c r="B43" s="26">
        <f>B44+B45</f>
        <v>-61981.8</v>
      </c>
      <c r="C43" s="26">
        <f>C44+C45</f>
        <v>-54267.8</v>
      </c>
      <c r="D43" s="26">
        <f>D44+D45</f>
        <v>-45820.4</v>
      </c>
      <c r="E43" s="26">
        <f>E44+E45</f>
        <v>-5179.4</v>
      </c>
      <c r="F43" s="26">
        <f aca="true" t="shared" si="16" ref="F43:M43">F44+F45</f>
        <v>-35659.2</v>
      </c>
      <c r="G43" s="26">
        <f t="shared" si="16"/>
        <v>-62753.2</v>
      </c>
      <c r="H43" s="26">
        <f t="shared" si="16"/>
        <v>-74487.6</v>
      </c>
      <c r="I43" s="26">
        <f t="shared" si="16"/>
        <v>-43468.2</v>
      </c>
      <c r="J43" s="26">
        <f t="shared" si="16"/>
        <v>-51619.2</v>
      </c>
      <c r="K43" s="26">
        <f t="shared" si="16"/>
        <v>-46523.4</v>
      </c>
      <c r="L43" s="26">
        <f t="shared" si="16"/>
        <v>-21173.6</v>
      </c>
      <c r="M43" s="26">
        <f t="shared" si="16"/>
        <v>-11031.4</v>
      </c>
      <c r="N43" s="25">
        <f aca="true" t="shared" si="17" ref="N43:N55">SUM(B43:M43)</f>
        <v>-513965.20000000007</v>
      </c>
    </row>
    <row r="44" spans="1:25" ht="18.75" customHeight="1">
      <c r="A44" s="13" t="s">
        <v>61</v>
      </c>
      <c r="B44" s="20">
        <f>ROUND(-B9*$D$3,2)</f>
        <v>-61981.8</v>
      </c>
      <c r="C44" s="20">
        <f>ROUND(-C9*$D$3,2)</f>
        <v>-54267.8</v>
      </c>
      <c r="D44" s="20">
        <f>ROUND(-D9*$D$3,2)</f>
        <v>-45820.4</v>
      </c>
      <c r="E44" s="20">
        <f>ROUND(-E9*$D$3,2)</f>
        <v>-5179.4</v>
      </c>
      <c r="F44" s="20">
        <f aca="true" t="shared" si="18" ref="F44:M44">ROUND(-F9*$D$3,2)</f>
        <v>-35659.2</v>
      </c>
      <c r="G44" s="20">
        <f t="shared" si="18"/>
        <v>-62753.2</v>
      </c>
      <c r="H44" s="20">
        <f t="shared" si="18"/>
        <v>-74487.6</v>
      </c>
      <c r="I44" s="20">
        <f t="shared" si="18"/>
        <v>-43468.2</v>
      </c>
      <c r="J44" s="20">
        <f t="shared" si="18"/>
        <v>-51619.2</v>
      </c>
      <c r="K44" s="20">
        <f t="shared" si="18"/>
        <v>-46523.4</v>
      </c>
      <c r="L44" s="20">
        <f t="shared" si="18"/>
        <v>-21173.6</v>
      </c>
      <c r="M44" s="20">
        <f t="shared" si="18"/>
        <v>-11031.4</v>
      </c>
      <c r="N44" s="47">
        <f t="shared" si="17"/>
        <v>-513965.20000000007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571821.80581648</v>
      </c>
      <c r="C57" s="29">
        <f t="shared" si="21"/>
        <v>332678.59587500006</v>
      </c>
      <c r="D57" s="29">
        <f t="shared" si="21"/>
        <v>379533.26966545003</v>
      </c>
      <c r="E57" s="29">
        <f t="shared" si="21"/>
        <v>95519.3661384</v>
      </c>
      <c r="F57" s="29">
        <f t="shared" si="21"/>
        <v>356802.25552725006</v>
      </c>
      <c r="G57" s="29">
        <f t="shared" si="21"/>
        <v>395882.4732</v>
      </c>
      <c r="H57" s="29">
        <f t="shared" si="21"/>
        <v>430631.74619999994</v>
      </c>
      <c r="I57" s="29">
        <f t="shared" si="21"/>
        <v>484284.506597</v>
      </c>
      <c r="J57" s="29">
        <f t="shared" si="21"/>
        <v>366698.5847812</v>
      </c>
      <c r="K57" s="29">
        <f t="shared" si="21"/>
        <v>481420.8898144</v>
      </c>
      <c r="L57" s="29">
        <f t="shared" si="21"/>
        <v>171401.63863742</v>
      </c>
      <c r="M57" s="29">
        <f t="shared" si="21"/>
        <v>84555.25744768</v>
      </c>
      <c r="N57" s="29">
        <f>SUM(B57:M57)</f>
        <v>4151230.3897002805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571821.8099999999</v>
      </c>
      <c r="C60" s="36">
        <f aca="true" t="shared" si="22" ref="C60:M60">SUM(C61:C74)</f>
        <v>332678.61</v>
      </c>
      <c r="D60" s="36">
        <f t="shared" si="22"/>
        <v>379533.27</v>
      </c>
      <c r="E60" s="36">
        <f t="shared" si="22"/>
        <v>95519.37</v>
      </c>
      <c r="F60" s="36">
        <f t="shared" si="22"/>
        <v>356802.26</v>
      </c>
      <c r="G60" s="36">
        <f t="shared" si="22"/>
        <v>395882.47</v>
      </c>
      <c r="H60" s="36">
        <f t="shared" si="22"/>
        <v>430631.75</v>
      </c>
      <c r="I60" s="36">
        <f t="shared" si="22"/>
        <v>484284.5</v>
      </c>
      <c r="J60" s="36">
        <f t="shared" si="22"/>
        <v>366698.59</v>
      </c>
      <c r="K60" s="36">
        <f t="shared" si="22"/>
        <v>481420.89</v>
      </c>
      <c r="L60" s="36">
        <f t="shared" si="22"/>
        <v>171401.64</v>
      </c>
      <c r="M60" s="36">
        <f t="shared" si="22"/>
        <v>84555.26</v>
      </c>
      <c r="N60" s="29">
        <f>SUM(N61:N74)</f>
        <v>4151230.42</v>
      </c>
    </row>
    <row r="61" spans="1:15" ht="18.75" customHeight="1">
      <c r="A61" s="17" t="s">
        <v>75</v>
      </c>
      <c r="B61" s="36">
        <v>109377.9</v>
      </c>
      <c r="C61" s="36">
        <v>100364.09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209741.99</v>
      </c>
      <c r="O61"/>
    </row>
    <row r="62" spans="1:15" ht="18.75" customHeight="1">
      <c r="A62" s="17" t="s">
        <v>76</v>
      </c>
      <c r="B62" s="36">
        <v>462443.91</v>
      </c>
      <c r="C62" s="36">
        <v>232314.52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694758.4299999999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379533.27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379533.27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95519.37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95519.37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356802.26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356802.26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395882.47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395882.47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342339.54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342339.54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88292.21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88292.21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484284.5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484284.5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366698.59</v>
      </c>
      <c r="K70" s="35">
        <v>0</v>
      </c>
      <c r="L70" s="35">
        <v>0</v>
      </c>
      <c r="M70" s="35">
        <v>0</v>
      </c>
      <c r="N70" s="29">
        <f t="shared" si="23"/>
        <v>366698.59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481420.89</v>
      </c>
      <c r="L71" s="35">
        <v>0</v>
      </c>
      <c r="M71" s="62"/>
      <c r="N71" s="26">
        <f t="shared" si="23"/>
        <v>481420.89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171401.64</v>
      </c>
      <c r="M72" s="35">
        <v>0</v>
      </c>
      <c r="N72" s="29">
        <f t="shared" si="23"/>
        <v>171401.64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84555.26</v>
      </c>
      <c r="N73" s="26">
        <f t="shared" si="23"/>
        <v>84555.26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2.284174628121295</v>
      </c>
      <c r="C78" s="45">
        <v>2.230705190498226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1.9829008049779093</v>
      </c>
      <c r="C79" s="45">
        <v>1.8721829990475272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1.8187170442928227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2.530056182970277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2.1243414194010666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1.6851816709411445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1.981221597909463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1.9391430603684112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1.9231919049505313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2.1665067265086697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2.0708570244543814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2.4627879202677954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2.415146228906968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2016-10-14T12:10:00Z</dcterms:modified>
  <cp:category/>
  <cp:version/>
  <cp:contentType/>
  <cp:contentStatus/>
</cp:coreProperties>
</file>