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<sst xmlns="http://schemas.openxmlformats.org/spreadsheetml/2006/main" count="134" uniqueCount="134">
  <si>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</si>
  <si>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</si>
  <si>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</si>
  <si>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</si>
  <si>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</si>
  <si>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</si>
  <si>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</si>
  <si>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</si>
  <si>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</si>
  <si>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</si>
  <si>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</si>
  <si>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</si>
  <si>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</si>
  <si>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</si>
  <si>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</si>
  <si>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</si>
  <si>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</si>
  <si>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</si>
  <si>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</si>
  <si>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</si>
  <si>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</si>
  <si>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</si>
  <si>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</si>
  <si>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</si>
  <si>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</si>
  <si>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</si>
  <si>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</si>
  <si>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</si>
  <si>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</si>
  <si>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</si>
  <si>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</si>
  <si>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</si>
  <si>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</si>
  <si>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</si>
  <si>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</si>
  <si>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</si>
  <si>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</si>
  <si>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</si>
  <si>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</si>
  <si>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</si>
  <si>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</si>
  <si>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</si>
  <si>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</si>
  <si>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</si>
  <si>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</si>
  <si>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</si>
  <si>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</si>
  <si>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</si>
  <si>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</si>
  <si>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</si>
  <si>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</si>
  <si>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</si>
  <si>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</si>
  <si>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</si>
  <si>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</si>
  <si>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</si>
  <si>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</si>
  <si>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</si>
  <si>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</si>
  <si>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</si>
  <si>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</si>
  <si>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</si>
  <si>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</si>
  <si>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</si>
  <si>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</si>
  <si>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</si>
  <si>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</si>
  <si>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</si>
  <si>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</si>
  <si>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</si>
  <si>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</si>
  <si>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</si>
  <si>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</si>
  <si>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</si>
  <si>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</si>
  <si>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</si>
  <si>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</si>
  <si>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</si>
  <si>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</si>
  <si>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</si>
  <si>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</si>
  <si>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</si>
  <si>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</si>
  <si>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</si>
  <si>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</si>
  <si>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</si>
  <si>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</si>
  <si>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</si>
  <si>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</si>
  <si>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</si>
  <si>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</si>
  <si>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</si>
  <si>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</si>
  <si>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</si>
  <si>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</si>
  <si>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</si>
  <si>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</si>
  <si>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</si>
  <si>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</si>
  <si>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</si>
  <si>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</si>
  <si>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</si>
  <si>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</si>
  <si>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</si>
  <si>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</si>
  <si>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</si>
  <si>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</si>
  <si>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</si>
  <si>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</si>
  <si>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</si>
  <si>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</si>
  <si>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</si>
  <si>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</si>
  <si>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</si>
  <si>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</si>
  <si>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</si>
  <si>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</si>
  <si>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</si>
  <si>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</si>
  <si>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</si>
  <si>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</si>
  <si>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</si>
  <si>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</si>
  <si>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</si>
  <si>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</si>
  <si>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</si>
  <si>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</si>
  <si>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</si>
  <si>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</si>
  <si>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</si>
  <si>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</si>
  <si>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</si>
  <si>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</si>
  <si>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30/10/16 - VENCIMENTO 11/11/16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</si>
</sst>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6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175734</v>
      </c>
      <c r="C7" s="9">
        <f t="shared" si="0"/>
        <v>237388</v>
      </c>
      <c r="D7" s="9">
        <f t="shared" si="0"/>
        <v>256147</v>
      </c>
      <c r="E7" s="9">
        <f t="shared" si="0"/>
        <v>141532</v>
      </c>
      <c r="F7" s="9">
        <f t="shared" si="0"/>
        <v>235374</v>
      </c>
      <c r="G7" s="9">
        <f t="shared" si="0"/>
        <v>390165</v>
      </c>
      <c r="H7" s="9">
        <f t="shared" si="0"/>
        <v>139481</v>
      </c>
      <c r="I7" s="9">
        <f t="shared" si="0"/>
        <v>28932</v>
      </c>
      <c r="J7" s="9">
        <f t="shared" si="0"/>
        <v>120513</v>
      </c>
      <c r="K7" s="9">
        <f t="shared" si="0"/>
        <v>1725266</v>
      </c>
      <c r="L7" s="52"/>
    </row>
    <row r="8" spans="1:11" ht="17.25" customHeight="1">
      <c r="A8" s="10" t="s">
        <v>99</v>
      </c>
      <c r="B8" s="11">
        <f>B9+B12+B16</f>
        <v>82891</v>
      </c>
      <c r="C8" s="11">
        <f aca="true" t="shared" si="1" ref="C8:J8">C9+C12+C16</f>
        <v>116208</v>
      </c>
      <c r="D8" s="11">
        <f t="shared" si="1"/>
        <v>118128</v>
      </c>
      <c r="E8" s="11">
        <f t="shared" si="1"/>
        <v>69392</v>
      </c>
      <c r="F8" s="11">
        <f t="shared" si="1"/>
        <v>109606</v>
      </c>
      <c r="G8" s="11">
        <f t="shared" si="1"/>
        <v>188261</v>
      </c>
      <c r="H8" s="11">
        <f t="shared" si="1"/>
        <v>75033</v>
      </c>
      <c r="I8" s="11">
        <f t="shared" si="1"/>
        <v>12607</v>
      </c>
      <c r="J8" s="11">
        <f t="shared" si="1"/>
        <v>55461</v>
      </c>
      <c r="K8" s="11">
        <f>SUM(B8:J8)</f>
        <v>827587</v>
      </c>
    </row>
    <row r="9" spans="1:11" ht="17.25" customHeight="1">
      <c r="A9" s="15" t="s">
        <v>17</v>
      </c>
      <c r="B9" s="13">
        <f>+B10+B11</f>
        <v>15014</v>
      </c>
      <c r="C9" s="13">
        <f aca="true" t="shared" si="2" ref="C9:J9">+C10+C11</f>
        <v>22648</v>
      </c>
      <c r="D9" s="13">
        <f t="shared" si="2"/>
        <v>21359</v>
      </c>
      <c r="E9" s="13">
        <f t="shared" si="2"/>
        <v>12615</v>
      </c>
      <c r="F9" s="13">
        <f t="shared" si="2"/>
        <v>16431</v>
      </c>
      <c r="G9" s="13">
        <f t="shared" si="2"/>
        <v>21280</v>
      </c>
      <c r="H9" s="13">
        <f t="shared" si="2"/>
        <v>14262</v>
      </c>
      <c r="I9" s="13">
        <f t="shared" si="2"/>
        <v>2702</v>
      </c>
      <c r="J9" s="13">
        <f t="shared" si="2"/>
        <v>9521</v>
      </c>
      <c r="K9" s="11">
        <f>SUM(B9:J9)</f>
        <v>135832</v>
      </c>
    </row>
    <row r="10" spans="1:11" ht="17.25" customHeight="1">
      <c r="A10" s="29" t="s">
        <v>18</v>
      </c>
      <c r="B10" s="13">
        <v>15014</v>
      </c>
      <c r="C10" s="13">
        <v>22648</v>
      </c>
      <c r="D10" s="13">
        <v>21359</v>
      </c>
      <c r="E10" s="13">
        <v>12615</v>
      </c>
      <c r="F10" s="13">
        <v>16431</v>
      </c>
      <c r="G10" s="13">
        <v>21280</v>
      </c>
      <c r="H10" s="13">
        <v>14262</v>
      </c>
      <c r="I10" s="13">
        <v>2702</v>
      </c>
      <c r="J10" s="13">
        <v>9521</v>
      </c>
      <c r="K10" s="11">
        <f>SUM(B10:J10)</f>
        <v>135832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54368</v>
      </c>
      <c r="C12" s="17">
        <f t="shared" si="3"/>
        <v>76275</v>
      </c>
      <c r="D12" s="17">
        <f t="shared" si="3"/>
        <v>78515</v>
      </c>
      <c r="E12" s="17">
        <f t="shared" si="3"/>
        <v>46406</v>
      </c>
      <c r="F12" s="17">
        <f t="shared" si="3"/>
        <v>72976</v>
      </c>
      <c r="G12" s="17">
        <f t="shared" si="3"/>
        <v>129419</v>
      </c>
      <c r="H12" s="17">
        <f t="shared" si="3"/>
        <v>50038</v>
      </c>
      <c r="I12" s="17">
        <f t="shared" si="3"/>
        <v>7875</v>
      </c>
      <c r="J12" s="17">
        <f t="shared" si="3"/>
        <v>37416</v>
      </c>
      <c r="K12" s="11">
        <f aca="true" t="shared" si="4" ref="K12:K27">SUM(B12:J12)</f>
        <v>553288</v>
      </c>
    </row>
    <row r="13" spans="1:13" ht="17.25" customHeight="1">
      <c r="A13" s="14" t="s">
        <v>20</v>
      </c>
      <c r="B13" s="13">
        <v>25546</v>
      </c>
      <c r="C13" s="13">
        <v>38956</v>
      </c>
      <c r="D13" s="13">
        <v>40634</v>
      </c>
      <c r="E13" s="13">
        <v>23862</v>
      </c>
      <c r="F13" s="13">
        <v>34366</v>
      </c>
      <c r="G13" s="13">
        <v>56379</v>
      </c>
      <c r="H13" s="13">
        <v>21891</v>
      </c>
      <c r="I13" s="13">
        <v>4396</v>
      </c>
      <c r="J13" s="13">
        <v>19583</v>
      </c>
      <c r="K13" s="11">
        <f t="shared" si="4"/>
        <v>265613</v>
      </c>
      <c r="L13" s="52"/>
      <c r="M13" s="53"/>
    </row>
    <row r="14" spans="1:12" ht="17.25" customHeight="1">
      <c r="A14" s="14" t="s">
        <v>21</v>
      </c>
      <c r="B14" s="13">
        <v>27457</v>
      </c>
      <c r="C14" s="13">
        <v>35255</v>
      </c>
      <c r="D14" s="13">
        <v>36444</v>
      </c>
      <c r="E14" s="13">
        <v>21300</v>
      </c>
      <c r="F14" s="13">
        <v>37099</v>
      </c>
      <c r="G14" s="13">
        <v>70683</v>
      </c>
      <c r="H14" s="13">
        <v>26243</v>
      </c>
      <c r="I14" s="13">
        <v>3296</v>
      </c>
      <c r="J14" s="13">
        <v>17264</v>
      </c>
      <c r="K14" s="11">
        <f t="shared" si="4"/>
        <v>275041</v>
      </c>
      <c r="L14" s="52"/>
    </row>
    <row r="15" spans="1:11" ht="17.25" customHeight="1">
      <c r="A15" s="14" t="s">
        <v>22</v>
      </c>
      <c r="B15" s="13">
        <v>1365</v>
      </c>
      <c r="C15" s="13">
        <v>2064</v>
      </c>
      <c r="D15" s="13">
        <v>1437</v>
      </c>
      <c r="E15" s="13">
        <v>1244</v>
      </c>
      <c r="F15" s="13">
        <v>1511</v>
      </c>
      <c r="G15" s="13">
        <v>2357</v>
      </c>
      <c r="H15" s="13">
        <v>1904</v>
      </c>
      <c r="I15" s="13">
        <v>183</v>
      </c>
      <c r="J15" s="13">
        <v>569</v>
      </c>
      <c r="K15" s="11">
        <f t="shared" si="4"/>
        <v>12634</v>
      </c>
    </row>
    <row r="16" spans="1:11" ht="17.25" customHeight="1">
      <c r="A16" s="15" t="s">
        <v>95</v>
      </c>
      <c r="B16" s="13">
        <f>B17+B18+B19</f>
        <v>13509</v>
      </c>
      <c r="C16" s="13">
        <f aca="true" t="shared" si="5" ref="C16:J16">C17+C18+C19</f>
        <v>17285</v>
      </c>
      <c r="D16" s="13">
        <f t="shared" si="5"/>
        <v>18254</v>
      </c>
      <c r="E16" s="13">
        <f t="shared" si="5"/>
        <v>10371</v>
      </c>
      <c r="F16" s="13">
        <f t="shared" si="5"/>
        <v>20199</v>
      </c>
      <c r="G16" s="13">
        <f t="shared" si="5"/>
        <v>37562</v>
      </c>
      <c r="H16" s="13">
        <f t="shared" si="5"/>
        <v>10733</v>
      </c>
      <c r="I16" s="13">
        <f t="shared" si="5"/>
        <v>2030</v>
      </c>
      <c r="J16" s="13">
        <f t="shared" si="5"/>
        <v>8524</v>
      </c>
      <c r="K16" s="11">
        <f t="shared" si="4"/>
        <v>138467</v>
      </c>
    </row>
    <row r="17" spans="1:11" ht="17.25" customHeight="1">
      <c r="A17" s="14" t="s">
        <v>96</v>
      </c>
      <c r="B17" s="13">
        <v>7268</v>
      </c>
      <c r="C17" s="13">
        <v>10093</v>
      </c>
      <c r="D17" s="13">
        <v>10070</v>
      </c>
      <c r="E17" s="13">
        <v>5839</v>
      </c>
      <c r="F17" s="13">
        <v>10982</v>
      </c>
      <c r="G17" s="13">
        <v>17592</v>
      </c>
      <c r="H17" s="13">
        <v>5718</v>
      </c>
      <c r="I17" s="13">
        <v>1199</v>
      </c>
      <c r="J17" s="13">
        <v>4611</v>
      </c>
      <c r="K17" s="11">
        <f t="shared" si="4"/>
        <v>73372</v>
      </c>
    </row>
    <row r="18" spans="1:11" ht="17.25" customHeight="1">
      <c r="A18" s="14" t="s">
        <v>97</v>
      </c>
      <c r="B18" s="13">
        <v>5792</v>
      </c>
      <c r="C18" s="13">
        <v>6503</v>
      </c>
      <c r="D18" s="13">
        <v>7756</v>
      </c>
      <c r="E18" s="13">
        <v>4182</v>
      </c>
      <c r="F18" s="13">
        <v>8775</v>
      </c>
      <c r="G18" s="13">
        <v>19235</v>
      </c>
      <c r="H18" s="13">
        <v>4556</v>
      </c>
      <c r="I18" s="13">
        <v>766</v>
      </c>
      <c r="J18" s="13">
        <v>3727</v>
      </c>
      <c r="K18" s="11">
        <f t="shared" si="4"/>
        <v>61292</v>
      </c>
    </row>
    <row r="19" spans="1:11" ht="17.25" customHeight="1">
      <c r="A19" s="14" t="s">
        <v>98</v>
      </c>
      <c r="B19" s="13">
        <v>449</v>
      </c>
      <c r="C19" s="13">
        <v>689</v>
      </c>
      <c r="D19" s="13">
        <v>428</v>
      </c>
      <c r="E19" s="13">
        <v>350</v>
      </c>
      <c r="F19" s="13">
        <v>442</v>
      </c>
      <c r="G19" s="13">
        <v>735</v>
      </c>
      <c r="H19" s="13">
        <v>459</v>
      </c>
      <c r="I19" s="13">
        <v>65</v>
      </c>
      <c r="J19" s="13">
        <v>186</v>
      </c>
      <c r="K19" s="11">
        <f t="shared" si="4"/>
        <v>3803</v>
      </c>
    </row>
    <row r="20" spans="1:11" ht="17.25" customHeight="1">
      <c r="A20" s="16" t="s">
        <v>23</v>
      </c>
      <c r="B20" s="11">
        <f>+B21+B22+B23</f>
        <v>43870</v>
      </c>
      <c r="C20" s="11">
        <f aca="true" t="shared" si="6" ref="C20:J20">+C21+C22+C23</f>
        <v>51333</v>
      </c>
      <c r="D20" s="11">
        <f t="shared" si="6"/>
        <v>61548</v>
      </c>
      <c r="E20" s="11">
        <f t="shared" si="6"/>
        <v>31233</v>
      </c>
      <c r="F20" s="11">
        <f t="shared" si="6"/>
        <v>65528</v>
      </c>
      <c r="G20" s="11">
        <f t="shared" si="6"/>
        <v>118842</v>
      </c>
      <c r="H20" s="11">
        <f t="shared" si="6"/>
        <v>32942</v>
      </c>
      <c r="I20" s="11">
        <f t="shared" si="6"/>
        <v>6896</v>
      </c>
      <c r="J20" s="11">
        <f t="shared" si="6"/>
        <v>26107</v>
      </c>
      <c r="K20" s="11">
        <f t="shared" si="4"/>
        <v>438299</v>
      </c>
    </row>
    <row r="21" spans="1:12" ht="17.25" customHeight="1">
      <c r="A21" s="12" t="s">
        <v>24</v>
      </c>
      <c r="B21" s="13">
        <v>24197</v>
      </c>
      <c r="C21" s="13">
        <v>31239</v>
      </c>
      <c r="D21" s="13">
        <v>37216</v>
      </c>
      <c r="E21" s="13">
        <v>19013</v>
      </c>
      <c r="F21" s="13">
        <v>36017</v>
      </c>
      <c r="G21" s="13">
        <v>58319</v>
      </c>
      <c r="H21" s="13">
        <v>18244</v>
      </c>
      <c r="I21" s="13">
        <v>4561</v>
      </c>
      <c r="J21" s="13">
        <v>15388</v>
      </c>
      <c r="K21" s="11">
        <f t="shared" si="4"/>
        <v>244194</v>
      </c>
      <c r="L21" s="52"/>
    </row>
    <row r="22" spans="1:12" ht="17.25" customHeight="1">
      <c r="A22" s="12" t="s">
        <v>25</v>
      </c>
      <c r="B22" s="13">
        <v>19009</v>
      </c>
      <c r="C22" s="13">
        <v>19324</v>
      </c>
      <c r="D22" s="13">
        <v>23629</v>
      </c>
      <c r="E22" s="13">
        <v>11798</v>
      </c>
      <c r="F22" s="13">
        <v>28774</v>
      </c>
      <c r="G22" s="13">
        <v>59274</v>
      </c>
      <c r="H22" s="13">
        <v>14102</v>
      </c>
      <c r="I22" s="13">
        <v>2249</v>
      </c>
      <c r="J22" s="13">
        <v>10440</v>
      </c>
      <c r="K22" s="11">
        <f t="shared" si="4"/>
        <v>188599</v>
      </c>
      <c r="L22" s="52"/>
    </row>
    <row r="23" spans="1:11" ht="17.25" customHeight="1">
      <c r="A23" s="12" t="s">
        <v>26</v>
      </c>
      <c r="B23" s="13">
        <v>664</v>
      </c>
      <c r="C23" s="13">
        <v>770</v>
      </c>
      <c r="D23" s="13">
        <v>703</v>
      </c>
      <c r="E23" s="13">
        <v>422</v>
      </c>
      <c r="F23" s="13">
        <v>737</v>
      </c>
      <c r="G23" s="13">
        <v>1249</v>
      </c>
      <c r="H23" s="13">
        <v>596</v>
      </c>
      <c r="I23" s="13">
        <v>86</v>
      </c>
      <c r="J23" s="13">
        <v>279</v>
      </c>
      <c r="K23" s="11">
        <f t="shared" si="4"/>
        <v>5506</v>
      </c>
    </row>
    <row r="24" spans="1:11" ht="17.25" customHeight="1">
      <c r="A24" s="16" t="s">
        <v>27</v>
      </c>
      <c r="B24" s="13">
        <f>+B25+B26</f>
        <v>48973</v>
      </c>
      <c r="C24" s="13">
        <f aca="true" t="shared" si="7" ref="C24:J24">+C25+C26</f>
        <v>69847</v>
      </c>
      <c r="D24" s="13">
        <f t="shared" si="7"/>
        <v>76471</v>
      </c>
      <c r="E24" s="13">
        <f t="shared" si="7"/>
        <v>40907</v>
      </c>
      <c r="F24" s="13">
        <f t="shared" si="7"/>
        <v>60240</v>
      </c>
      <c r="G24" s="13">
        <f t="shared" si="7"/>
        <v>83062</v>
      </c>
      <c r="H24" s="13">
        <f t="shared" si="7"/>
        <v>30547</v>
      </c>
      <c r="I24" s="13">
        <f t="shared" si="7"/>
        <v>9429</v>
      </c>
      <c r="J24" s="13">
        <f t="shared" si="7"/>
        <v>38945</v>
      </c>
      <c r="K24" s="11">
        <f t="shared" si="4"/>
        <v>458421</v>
      </c>
    </row>
    <row r="25" spans="1:12" ht="17.25" customHeight="1">
      <c r="A25" s="12" t="s">
        <v>131</v>
      </c>
      <c r="B25" s="13">
        <v>25217</v>
      </c>
      <c r="C25" s="13">
        <v>37148</v>
      </c>
      <c r="D25" s="13">
        <v>44845</v>
      </c>
      <c r="E25" s="13">
        <v>23446</v>
      </c>
      <c r="F25" s="13">
        <v>30764</v>
      </c>
      <c r="G25" s="13">
        <v>40808</v>
      </c>
      <c r="H25" s="13">
        <v>15504</v>
      </c>
      <c r="I25" s="13">
        <v>6455</v>
      </c>
      <c r="J25" s="13">
        <v>21665</v>
      </c>
      <c r="K25" s="11">
        <f t="shared" si="4"/>
        <v>245852</v>
      </c>
      <c r="L25" s="52"/>
    </row>
    <row r="26" spans="1:12" ht="17.25" customHeight="1">
      <c r="A26" s="12" t="s">
        <v>132</v>
      </c>
      <c r="B26" s="13">
        <v>23756</v>
      </c>
      <c r="C26" s="13">
        <v>32699</v>
      </c>
      <c r="D26" s="13">
        <v>31626</v>
      </c>
      <c r="E26" s="13">
        <v>17461</v>
      </c>
      <c r="F26" s="13">
        <v>29476</v>
      </c>
      <c r="G26" s="13">
        <v>42254</v>
      </c>
      <c r="H26" s="13">
        <v>15043</v>
      </c>
      <c r="I26" s="13">
        <v>2974</v>
      </c>
      <c r="J26" s="13">
        <v>17280</v>
      </c>
      <c r="K26" s="11">
        <f t="shared" si="4"/>
        <v>212569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959</v>
      </c>
      <c r="I27" s="11">
        <v>0</v>
      </c>
      <c r="J27" s="11">
        <v>0</v>
      </c>
      <c r="K27" s="11">
        <f t="shared" si="4"/>
        <v>959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28639.49</v>
      </c>
      <c r="I35" s="19">
        <v>0</v>
      </c>
      <c r="J35" s="19">
        <v>0</v>
      </c>
      <c r="K35" s="23">
        <f>SUM(B35:J35)</f>
        <v>28639.49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510416.85</v>
      </c>
      <c r="C47" s="22">
        <f aca="true" t="shared" si="12" ref="C47:H47">+C48+C57</f>
        <v>766341.58</v>
      </c>
      <c r="D47" s="22">
        <f t="shared" si="12"/>
        <v>927349.9900000001</v>
      </c>
      <c r="E47" s="22">
        <f t="shared" si="12"/>
        <v>446754.24</v>
      </c>
      <c r="F47" s="22">
        <f t="shared" si="12"/>
        <v>721274.39</v>
      </c>
      <c r="G47" s="22">
        <f t="shared" si="12"/>
        <v>1005389.32</v>
      </c>
      <c r="H47" s="22">
        <f t="shared" si="12"/>
        <v>449496.93</v>
      </c>
      <c r="I47" s="22">
        <f>+I48+I57</f>
        <v>147209.93</v>
      </c>
      <c r="J47" s="22">
        <f>+J48+J57</f>
        <v>377499.7</v>
      </c>
      <c r="K47" s="22">
        <f>SUM(B47:J47)</f>
        <v>5351732.93</v>
      </c>
    </row>
    <row r="48" spans="1:11" ht="17.25" customHeight="1">
      <c r="A48" s="16" t="s">
        <v>113</v>
      </c>
      <c r="B48" s="23">
        <f>SUM(B49:B56)</f>
        <v>491507.50999999995</v>
      </c>
      <c r="C48" s="23">
        <f aca="true" t="shared" si="13" ref="C48:J48">SUM(C49:C56)</f>
        <v>742529.74</v>
      </c>
      <c r="D48" s="23">
        <f t="shared" si="13"/>
        <v>901517.06</v>
      </c>
      <c r="E48" s="23">
        <f t="shared" si="13"/>
        <v>424038.81</v>
      </c>
      <c r="F48" s="23">
        <f t="shared" si="13"/>
        <v>697492.91</v>
      </c>
      <c r="G48" s="23">
        <f t="shared" si="13"/>
        <v>975663.5499999999</v>
      </c>
      <c r="H48" s="23">
        <f t="shared" si="13"/>
        <v>429247.72</v>
      </c>
      <c r="I48" s="23">
        <f t="shared" si="13"/>
        <v>147209.93</v>
      </c>
      <c r="J48" s="23">
        <f t="shared" si="13"/>
        <v>363478.86</v>
      </c>
      <c r="K48" s="23">
        <f aca="true" t="shared" si="14" ref="K48:K57">SUM(B48:J48)</f>
        <v>5172686.09</v>
      </c>
    </row>
    <row r="49" spans="1:11" ht="17.25" customHeight="1">
      <c r="A49" s="34" t="s">
        <v>44</v>
      </c>
      <c r="B49" s="23">
        <f aca="true" t="shared" si="15" ref="B49:H49">ROUND(B30*B7,2)</f>
        <v>488259.35</v>
      </c>
      <c r="C49" s="23">
        <f t="shared" si="15"/>
        <v>736282.62</v>
      </c>
      <c r="D49" s="23">
        <f t="shared" si="15"/>
        <v>896412.04</v>
      </c>
      <c r="E49" s="23">
        <f t="shared" si="15"/>
        <v>421241.69</v>
      </c>
      <c r="F49" s="23">
        <f t="shared" si="15"/>
        <v>693317.65</v>
      </c>
      <c r="G49" s="23">
        <f t="shared" si="15"/>
        <v>969755.11</v>
      </c>
      <c r="H49" s="23">
        <f t="shared" si="15"/>
        <v>397534.8</v>
      </c>
      <c r="I49" s="23">
        <f>ROUND(I30*I7,2)</f>
        <v>146144.21</v>
      </c>
      <c r="J49" s="23">
        <f>ROUND(J30*J7,2)</f>
        <v>361261.82</v>
      </c>
      <c r="K49" s="23">
        <f t="shared" si="14"/>
        <v>5110209.29</v>
      </c>
    </row>
    <row r="50" spans="1:11" ht="17.25" customHeight="1">
      <c r="A50" s="34" t="s">
        <v>45</v>
      </c>
      <c r="B50" s="19">
        <v>0</v>
      </c>
      <c r="C50" s="23">
        <f>ROUND(C31*C7,2)</f>
        <v>1636.6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1636.6</v>
      </c>
    </row>
    <row r="51" spans="1:11" ht="17.25" customHeight="1">
      <c r="A51" s="66" t="s">
        <v>106</v>
      </c>
      <c r="B51" s="67">
        <f aca="true" t="shared" si="16" ref="B51:H51">ROUND(B32*B7,2)</f>
        <v>-843.52</v>
      </c>
      <c r="C51" s="67">
        <f t="shared" si="16"/>
        <v>-1163.2</v>
      </c>
      <c r="D51" s="67">
        <f t="shared" si="16"/>
        <v>-1280.74</v>
      </c>
      <c r="E51" s="67">
        <f t="shared" si="16"/>
        <v>-648.28</v>
      </c>
      <c r="F51" s="67">
        <f t="shared" si="16"/>
        <v>-1106.26</v>
      </c>
      <c r="G51" s="67">
        <f t="shared" si="16"/>
        <v>-1521.64</v>
      </c>
      <c r="H51" s="67">
        <f t="shared" si="16"/>
        <v>-641.61</v>
      </c>
      <c r="I51" s="19">
        <v>0</v>
      </c>
      <c r="J51" s="19">
        <v>0</v>
      </c>
      <c r="K51" s="67">
        <f>SUM(B51:J51)</f>
        <v>-7205.25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28639.49</v>
      </c>
      <c r="I53" s="31">
        <f>+I35</f>
        <v>0</v>
      </c>
      <c r="J53" s="31">
        <f>+J35</f>
        <v>0</v>
      </c>
      <c r="K53" s="23">
        <f t="shared" si="14"/>
        <v>28639.49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18909.34</v>
      </c>
      <c r="C57" s="36">
        <v>23811.84</v>
      </c>
      <c r="D57" s="36">
        <v>25832.93</v>
      </c>
      <c r="E57" s="36">
        <v>22715.43</v>
      </c>
      <c r="F57" s="36">
        <v>23781.48</v>
      </c>
      <c r="G57" s="36">
        <v>29725.77</v>
      </c>
      <c r="H57" s="36">
        <v>20249.21</v>
      </c>
      <c r="I57" s="19">
        <v>0</v>
      </c>
      <c r="J57" s="36">
        <v>14020.84</v>
      </c>
      <c r="K57" s="36">
        <f t="shared" si="14"/>
        <v>179046.84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-57053.2</v>
      </c>
      <c r="C61" s="35">
        <f t="shared" si="17"/>
        <v>-86138.81999999999</v>
      </c>
      <c r="D61" s="35">
        <f t="shared" si="17"/>
        <v>-82237.98</v>
      </c>
      <c r="E61" s="35">
        <f t="shared" si="17"/>
        <v>-47937</v>
      </c>
      <c r="F61" s="35">
        <f t="shared" si="17"/>
        <v>-62818.450000000004</v>
      </c>
      <c r="G61" s="35">
        <f t="shared" si="17"/>
        <v>-80870.03</v>
      </c>
      <c r="H61" s="35">
        <f t="shared" si="17"/>
        <v>-54195.6</v>
      </c>
      <c r="I61" s="35">
        <f t="shared" si="17"/>
        <v>-12543.08</v>
      </c>
      <c r="J61" s="35">
        <f t="shared" si="17"/>
        <v>-36179.8</v>
      </c>
      <c r="K61" s="35">
        <f>SUM(B61:J61)</f>
        <v>-519973.95999999996</v>
      </c>
    </row>
    <row r="62" spans="1:11" ht="18.75" customHeight="1">
      <c r="A62" s="16" t="s">
        <v>75</v>
      </c>
      <c r="B62" s="35">
        <f aca="true" t="shared" si="18" ref="B62:J62">B63+B64+B65+B66+B67+B68</f>
        <v>-57053.2</v>
      </c>
      <c r="C62" s="35">
        <f t="shared" si="18"/>
        <v>-86062.4</v>
      </c>
      <c r="D62" s="35">
        <f t="shared" si="18"/>
        <v>-81164.2</v>
      </c>
      <c r="E62" s="35">
        <f t="shared" si="18"/>
        <v>-47937</v>
      </c>
      <c r="F62" s="35">
        <f t="shared" si="18"/>
        <v>-62437.8</v>
      </c>
      <c r="G62" s="35">
        <f t="shared" si="18"/>
        <v>-80864</v>
      </c>
      <c r="H62" s="35">
        <f t="shared" si="18"/>
        <v>-54195.6</v>
      </c>
      <c r="I62" s="35">
        <f t="shared" si="18"/>
        <v>-10267.6</v>
      </c>
      <c r="J62" s="35">
        <f t="shared" si="18"/>
        <v>-36179.8</v>
      </c>
      <c r="K62" s="35">
        <f aca="true" t="shared" si="19" ref="K62:K91">SUM(B62:J62)</f>
        <v>-516161.5999999999</v>
      </c>
    </row>
    <row r="63" spans="1:11" ht="18.75" customHeight="1">
      <c r="A63" s="12" t="s">
        <v>76</v>
      </c>
      <c r="B63" s="35">
        <f>-ROUND(B9*$D$3,2)</f>
        <v>-57053.2</v>
      </c>
      <c r="C63" s="35">
        <f aca="true" t="shared" si="20" ref="C63:J63">-ROUND(C9*$D$3,2)</f>
        <v>-86062.4</v>
      </c>
      <c r="D63" s="35">
        <f t="shared" si="20"/>
        <v>-81164.2</v>
      </c>
      <c r="E63" s="35">
        <f t="shared" si="20"/>
        <v>-47937</v>
      </c>
      <c r="F63" s="35">
        <f t="shared" si="20"/>
        <v>-62437.8</v>
      </c>
      <c r="G63" s="35">
        <f t="shared" si="20"/>
        <v>-80864</v>
      </c>
      <c r="H63" s="35">
        <f t="shared" si="20"/>
        <v>-54195.6</v>
      </c>
      <c r="I63" s="35">
        <f t="shared" si="20"/>
        <v>-10267.6</v>
      </c>
      <c r="J63" s="35">
        <f t="shared" si="20"/>
        <v>-36179.8</v>
      </c>
      <c r="K63" s="35">
        <f t="shared" si="19"/>
        <v>-516161.5999999999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19">
        <v>0</v>
      </c>
      <c r="C69" s="67">
        <f aca="true" t="shared" si="21" ref="B69:J69">SUM(C70:C99)</f>
        <v>-76.42</v>
      </c>
      <c r="D69" s="67">
        <f t="shared" si="21"/>
        <v>-1073.78</v>
      </c>
      <c r="E69" s="19">
        <v>0</v>
      </c>
      <c r="F69" s="67">
        <f t="shared" si="21"/>
        <v>-380.65</v>
      </c>
      <c r="G69" s="67">
        <f t="shared" si="21"/>
        <v>-6.03</v>
      </c>
      <c r="H69" s="19">
        <v>0</v>
      </c>
      <c r="I69" s="67">
        <f t="shared" si="21"/>
        <v>-2275.48</v>
      </c>
      <c r="J69" s="19">
        <v>0</v>
      </c>
      <c r="K69" s="67">
        <f t="shared" si="19"/>
        <v>-3812.3599999999997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453363.64999999997</v>
      </c>
      <c r="C104" s="24">
        <f t="shared" si="22"/>
        <v>680202.7599999999</v>
      </c>
      <c r="D104" s="24">
        <f t="shared" si="22"/>
        <v>845112.0100000001</v>
      </c>
      <c r="E104" s="24">
        <f t="shared" si="22"/>
        <v>398817.24</v>
      </c>
      <c r="F104" s="24">
        <f t="shared" si="22"/>
        <v>658455.94</v>
      </c>
      <c r="G104" s="24">
        <f t="shared" si="22"/>
        <v>924519.2899999999</v>
      </c>
      <c r="H104" s="24">
        <f t="shared" si="22"/>
        <v>395301.33</v>
      </c>
      <c r="I104" s="24">
        <f>+I105+I106</f>
        <v>134666.84999999998</v>
      </c>
      <c r="J104" s="24">
        <f>+J105+J106</f>
        <v>341319.9</v>
      </c>
      <c r="K104" s="48">
        <f>SUM(B104:J104)</f>
        <v>4831758.97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434454.30999999994</v>
      </c>
      <c r="C105" s="24">
        <f t="shared" si="23"/>
        <v>656390.9199999999</v>
      </c>
      <c r="D105" s="24">
        <f t="shared" si="23"/>
        <v>819279.0800000001</v>
      </c>
      <c r="E105" s="24">
        <f t="shared" si="23"/>
        <v>376101.81</v>
      </c>
      <c r="F105" s="24">
        <f t="shared" si="23"/>
        <v>634674.46</v>
      </c>
      <c r="G105" s="24">
        <f t="shared" si="23"/>
        <v>894793.5199999999</v>
      </c>
      <c r="H105" s="24">
        <f t="shared" si="23"/>
        <v>375052.12</v>
      </c>
      <c r="I105" s="24">
        <f t="shared" si="23"/>
        <v>134666.84999999998</v>
      </c>
      <c r="J105" s="24">
        <f t="shared" si="23"/>
        <v>327299.06</v>
      </c>
      <c r="K105" s="48">
        <f>SUM(B105:J105)</f>
        <v>4652712.13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18909.34</v>
      </c>
      <c r="C106" s="24">
        <f t="shared" si="24"/>
        <v>23811.84</v>
      </c>
      <c r="D106" s="24">
        <f t="shared" si="24"/>
        <v>25832.93</v>
      </c>
      <c r="E106" s="24">
        <f t="shared" si="24"/>
        <v>22715.43</v>
      </c>
      <c r="F106" s="24">
        <f t="shared" si="24"/>
        <v>23781.48</v>
      </c>
      <c r="G106" s="24">
        <f t="shared" si="24"/>
        <v>29725.77</v>
      </c>
      <c r="H106" s="24">
        <f t="shared" si="24"/>
        <v>20249.21</v>
      </c>
      <c r="I106" s="19">
        <f t="shared" si="24"/>
        <v>0</v>
      </c>
      <c r="J106" s="24">
        <f t="shared" si="24"/>
        <v>14020.84</v>
      </c>
      <c r="K106" s="48">
        <f>SUM(B106:J106)</f>
        <v>179046.84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4831758.98</v>
      </c>
      <c r="L112" s="54"/>
    </row>
    <row r="113" spans="1:11" ht="18.75" customHeight="1">
      <c r="A113" s="26" t="s">
        <v>71</v>
      </c>
      <c r="B113" s="27">
        <v>58597.18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58597.18</v>
      </c>
    </row>
    <row r="114" spans="1:11" ht="18.75" customHeight="1">
      <c r="A114" s="26" t="s">
        <v>72</v>
      </c>
      <c r="B114" s="27">
        <v>394766.47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394766.47</v>
      </c>
    </row>
    <row r="115" spans="1:11" ht="18.75" customHeight="1">
      <c r="A115" s="26" t="s">
        <v>73</v>
      </c>
      <c r="B115" s="40">
        <v>0</v>
      </c>
      <c r="C115" s="27">
        <f>+C104</f>
        <v>680202.7599999999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680202.7599999999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845112.0100000001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845112.0100000001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398817.24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398817.24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125199.98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125199.98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236800.81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236800.81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39158.12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39158.12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257297.03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257297.03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273271.78</v>
      </c>
      <c r="H122" s="40">
        <v>0</v>
      </c>
      <c r="I122" s="40">
        <v>0</v>
      </c>
      <c r="J122" s="40">
        <v>0</v>
      </c>
      <c r="K122" s="41">
        <f t="shared" si="25"/>
        <v>273271.78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29308.37</v>
      </c>
      <c r="H123" s="40">
        <v>0</v>
      </c>
      <c r="I123" s="40">
        <v>0</v>
      </c>
      <c r="J123" s="40">
        <v>0</v>
      </c>
      <c r="K123" s="41">
        <f t="shared" si="25"/>
        <v>29308.37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142071.29</v>
      </c>
      <c r="H124" s="40">
        <v>0</v>
      </c>
      <c r="I124" s="40">
        <v>0</v>
      </c>
      <c r="J124" s="40">
        <v>0</v>
      </c>
      <c r="K124" s="41">
        <f t="shared" si="25"/>
        <v>142071.29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129195.91</v>
      </c>
      <c r="H125" s="40">
        <v>0</v>
      </c>
      <c r="I125" s="40">
        <v>0</v>
      </c>
      <c r="J125" s="40">
        <v>0</v>
      </c>
      <c r="K125" s="41">
        <f t="shared" si="25"/>
        <v>129195.91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350671.94</v>
      </c>
      <c r="H126" s="40">
        <v>0</v>
      </c>
      <c r="I126" s="40">
        <v>0</v>
      </c>
      <c r="J126" s="40">
        <v>0</v>
      </c>
      <c r="K126" s="41">
        <f t="shared" si="25"/>
        <v>350671.94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139103.98</v>
      </c>
      <c r="I127" s="40">
        <v>0</v>
      </c>
      <c r="J127" s="40">
        <v>0</v>
      </c>
      <c r="K127" s="41">
        <f t="shared" si="25"/>
        <v>139103.98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256197.36</v>
      </c>
      <c r="I128" s="40">
        <v>0</v>
      </c>
      <c r="J128" s="40">
        <v>0</v>
      </c>
      <c r="K128" s="41">
        <f t="shared" si="25"/>
        <v>256197.36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134666.85</v>
      </c>
      <c r="J129" s="40">
        <v>0</v>
      </c>
      <c r="K129" s="41">
        <f t="shared" si="25"/>
        <v>134666.85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341319.9</v>
      </c>
      <c r="K130" s="44">
        <f t="shared" si="25"/>
        <v>341319.9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2016-11-10T20:37:14Z</dcterms:modified>
  <cp:category/>
  <cp:version/>
  <cp:contentType/>
  <cp:contentStatus/>
</cp:coreProperties>
</file>